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" yWindow="300" windowWidth="17130" windowHeight="7890" activeTab="4"/>
  </bookViews>
  <sheets>
    <sheet name="Coordonnees_brutes" sheetId="1" r:id="rId1"/>
    <sheet name="Parametres_anthropo" sheetId="4" r:id="rId2"/>
    <sheet name="Segments_salto" sheetId="3" r:id="rId3"/>
    <sheet name="CM_segments_salto" sheetId="5" r:id="rId4"/>
    <sheet name="CM_corps_salto" sheetId="6" r:id="rId5"/>
    <sheet name="Rot_tronc_salto" sheetId="8" r:id="rId6"/>
    <sheet name="Angle_Cuisse_Tronc" sheetId="11" r:id="rId7"/>
    <sheet name="Vitesses" sheetId="7" r:id="rId8"/>
    <sheet name="Accelerations" sheetId="9" r:id="rId9"/>
  </sheets>
  <calcPr calcId="145621"/>
</workbook>
</file>

<file path=xl/calcChain.xml><?xml version="1.0" encoding="utf-8"?>
<calcChain xmlns="http://schemas.openxmlformats.org/spreadsheetml/2006/main">
  <c r="F4" i="6" l="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E41" i="11" s="1"/>
  <c r="D42" i="11"/>
  <c r="D43" i="11"/>
  <c r="E43" i="11" s="1"/>
  <c r="D23" i="11"/>
  <c r="B24" i="11"/>
  <c r="C24" i="11"/>
  <c r="E24" i="11"/>
  <c r="B25" i="11"/>
  <c r="C25" i="11"/>
  <c r="E25" i="11"/>
  <c r="B26" i="11"/>
  <c r="C26" i="11"/>
  <c r="E26" i="11"/>
  <c r="B27" i="11"/>
  <c r="C27" i="11"/>
  <c r="E27" i="11"/>
  <c r="B28" i="11"/>
  <c r="C28" i="11"/>
  <c r="E28" i="11"/>
  <c r="B29" i="11"/>
  <c r="C29" i="11"/>
  <c r="E29" i="11"/>
  <c r="B30" i="11"/>
  <c r="C30" i="11"/>
  <c r="E30" i="11"/>
  <c r="B31" i="11"/>
  <c r="C31" i="11"/>
  <c r="E31" i="11"/>
  <c r="B32" i="11"/>
  <c r="C32" i="11"/>
  <c r="E32" i="11"/>
  <c r="B33" i="11"/>
  <c r="C33" i="11"/>
  <c r="E33" i="11"/>
  <c r="B34" i="11"/>
  <c r="C34" i="11"/>
  <c r="E34" i="11"/>
  <c r="B35" i="11"/>
  <c r="C35" i="11"/>
  <c r="E35" i="11"/>
  <c r="B36" i="11"/>
  <c r="C36" i="11"/>
  <c r="E36" i="11"/>
  <c r="B37" i="11"/>
  <c r="C37" i="11"/>
  <c r="E37" i="11"/>
  <c r="B38" i="11"/>
  <c r="E38" i="11" s="1"/>
  <c r="C38" i="11"/>
  <c r="B39" i="11"/>
  <c r="C39" i="11"/>
  <c r="B40" i="11"/>
  <c r="E40" i="11" s="1"/>
  <c r="C40" i="11"/>
  <c r="B41" i="11"/>
  <c r="C41" i="11"/>
  <c r="B42" i="11"/>
  <c r="C42" i="11"/>
  <c r="E42" i="11"/>
  <c r="B43" i="11"/>
  <c r="C43" i="11"/>
  <c r="C23" i="11"/>
  <c r="B23" i="11"/>
  <c r="E39" i="11" l="1"/>
  <c r="E23" i="11"/>
  <c r="H25" i="11" l="1"/>
  <c r="H23" i="11"/>
  <c r="F7" i="1" l="1"/>
  <c r="F6" i="1"/>
  <c r="F5" i="1"/>
  <c r="G5" i="8"/>
  <c r="G4" i="8"/>
  <c r="G3" i="8"/>
  <c r="H5" i="7"/>
  <c r="H6" i="7"/>
  <c r="K6" i="7"/>
  <c r="K5" i="7"/>
  <c r="K4" i="7"/>
  <c r="H4" i="7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B21" i="3"/>
  <c r="C21" i="3"/>
  <c r="D21" i="3"/>
  <c r="D21" i="5" s="1"/>
  <c r="E21" i="3"/>
  <c r="E21" i="5" s="1"/>
  <c r="F21" i="3"/>
  <c r="F21" i="5" s="1"/>
  <c r="G21" i="3"/>
  <c r="G21" i="5" s="1"/>
  <c r="H21" i="3"/>
  <c r="H21" i="5" s="1"/>
  <c r="I21" i="3"/>
  <c r="I21" i="5" s="1"/>
  <c r="J21" i="3"/>
  <c r="K21" i="3"/>
  <c r="K21" i="5" s="1"/>
  <c r="L21" i="3"/>
  <c r="L21" i="5" s="1"/>
  <c r="M21" i="3"/>
  <c r="M21" i="5" s="1"/>
  <c r="N21" i="3"/>
  <c r="N21" i="5" s="1"/>
  <c r="O21" i="3"/>
  <c r="O21" i="5" s="1"/>
  <c r="B22" i="3"/>
  <c r="C22" i="3"/>
  <c r="D22" i="3"/>
  <c r="D22" i="5" s="1"/>
  <c r="E22" i="3"/>
  <c r="E22" i="5" s="1"/>
  <c r="F22" i="3"/>
  <c r="F22" i="5" s="1"/>
  <c r="G22" i="3"/>
  <c r="G22" i="5" s="1"/>
  <c r="H22" i="3"/>
  <c r="H22" i="5" s="1"/>
  <c r="I22" i="3"/>
  <c r="I22" i="5" s="1"/>
  <c r="J22" i="3"/>
  <c r="K22" i="3"/>
  <c r="K22" i="5" s="1"/>
  <c r="L22" i="3"/>
  <c r="L22" i="5" s="1"/>
  <c r="M22" i="3"/>
  <c r="M22" i="5" s="1"/>
  <c r="N22" i="3"/>
  <c r="N22" i="5" s="1"/>
  <c r="O22" i="3"/>
  <c r="O22" i="5" s="1"/>
  <c r="B23" i="3"/>
  <c r="C23" i="3"/>
  <c r="D23" i="3"/>
  <c r="D23" i="5" s="1"/>
  <c r="E23" i="3"/>
  <c r="E23" i="5" s="1"/>
  <c r="F23" i="3"/>
  <c r="F23" i="5" s="1"/>
  <c r="G23" i="3"/>
  <c r="G23" i="5" s="1"/>
  <c r="H23" i="3"/>
  <c r="H23" i="5" s="1"/>
  <c r="I23" i="3"/>
  <c r="I23" i="5" s="1"/>
  <c r="J23" i="3"/>
  <c r="K23" i="3"/>
  <c r="K23" i="5" s="1"/>
  <c r="L23" i="3"/>
  <c r="L23" i="5" s="1"/>
  <c r="M23" i="3"/>
  <c r="M23" i="5" s="1"/>
  <c r="N23" i="3"/>
  <c r="N23" i="5" s="1"/>
  <c r="O23" i="3"/>
  <c r="O23" i="5" s="1"/>
  <c r="B24" i="3"/>
  <c r="C24" i="3"/>
  <c r="D24" i="3"/>
  <c r="D24" i="5" s="1"/>
  <c r="E24" i="3"/>
  <c r="E24" i="5" s="1"/>
  <c r="F24" i="3"/>
  <c r="F24" i="5" s="1"/>
  <c r="G24" i="3"/>
  <c r="G24" i="5" s="1"/>
  <c r="H24" i="3"/>
  <c r="H24" i="5" s="1"/>
  <c r="I24" i="3"/>
  <c r="I24" i="5" s="1"/>
  <c r="J24" i="3"/>
  <c r="K24" i="3"/>
  <c r="K24" i="5" s="1"/>
  <c r="L24" i="3"/>
  <c r="L24" i="5" s="1"/>
  <c r="M24" i="3"/>
  <c r="M24" i="5" s="1"/>
  <c r="N24" i="3"/>
  <c r="N24" i="5" s="1"/>
  <c r="O24" i="3"/>
  <c r="O24" i="5" s="1"/>
  <c r="B25" i="3"/>
  <c r="C25" i="3"/>
  <c r="D25" i="3"/>
  <c r="D25" i="5" s="1"/>
  <c r="E25" i="3"/>
  <c r="E25" i="5" s="1"/>
  <c r="F25" i="3"/>
  <c r="F25" i="5" s="1"/>
  <c r="G25" i="3"/>
  <c r="G25" i="5" s="1"/>
  <c r="H25" i="3"/>
  <c r="H25" i="5" s="1"/>
  <c r="I25" i="3"/>
  <c r="I25" i="5" s="1"/>
  <c r="J25" i="3"/>
  <c r="K25" i="3"/>
  <c r="K25" i="5" s="1"/>
  <c r="L25" i="3"/>
  <c r="L25" i="5" s="1"/>
  <c r="M25" i="3"/>
  <c r="M25" i="5" s="1"/>
  <c r="N25" i="3"/>
  <c r="N25" i="5" s="1"/>
  <c r="O25" i="3"/>
  <c r="O25" i="5" s="1"/>
  <c r="B26" i="3"/>
  <c r="C26" i="3"/>
  <c r="D26" i="3"/>
  <c r="D26" i="5" s="1"/>
  <c r="E26" i="3"/>
  <c r="E26" i="5" s="1"/>
  <c r="F26" i="3"/>
  <c r="F26" i="5" s="1"/>
  <c r="G26" i="3"/>
  <c r="G26" i="5" s="1"/>
  <c r="H26" i="3"/>
  <c r="H26" i="5" s="1"/>
  <c r="I26" i="3"/>
  <c r="I26" i="5" s="1"/>
  <c r="J26" i="3"/>
  <c r="K26" i="3"/>
  <c r="K26" i="5" s="1"/>
  <c r="L26" i="3"/>
  <c r="L26" i="5" s="1"/>
  <c r="M26" i="3"/>
  <c r="M26" i="5" s="1"/>
  <c r="N26" i="3"/>
  <c r="N26" i="5" s="1"/>
  <c r="O26" i="3"/>
  <c r="O26" i="5" s="1"/>
  <c r="B27" i="3"/>
  <c r="C27" i="3"/>
  <c r="D27" i="3"/>
  <c r="D27" i="5" s="1"/>
  <c r="E27" i="3"/>
  <c r="E27" i="5" s="1"/>
  <c r="F27" i="3"/>
  <c r="F27" i="5" s="1"/>
  <c r="G27" i="3"/>
  <c r="G27" i="5" s="1"/>
  <c r="H27" i="3"/>
  <c r="H27" i="5" s="1"/>
  <c r="I27" i="3"/>
  <c r="I27" i="5" s="1"/>
  <c r="J27" i="3"/>
  <c r="K27" i="3"/>
  <c r="K27" i="5" s="1"/>
  <c r="L27" i="3"/>
  <c r="L27" i="5" s="1"/>
  <c r="M27" i="3"/>
  <c r="M27" i="5" s="1"/>
  <c r="N27" i="3"/>
  <c r="N27" i="5" s="1"/>
  <c r="O27" i="3"/>
  <c r="O27" i="5" s="1"/>
  <c r="B28" i="3"/>
  <c r="C28" i="3"/>
  <c r="D28" i="3"/>
  <c r="D28" i="5" s="1"/>
  <c r="E28" i="3"/>
  <c r="E28" i="5" s="1"/>
  <c r="F28" i="3"/>
  <c r="F28" i="5" s="1"/>
  <c r="G28" i="3"/>
  <c r="G28" i="5" s="1"/>
  <c r="H28" i="3"/>
  <c r="H28" i="5" s="1"/>
  <c r="I28" i="3"/>
  <c r="I28" i="5" s="1"/>
  <c r="J28" i="3"/>
  <c r="K28" i="3"/>
  <c r="K28" i="5" s="1"/>
  <c r="L28" i="3"/>
  <c r="L28" i="5" s="1"/>
  <c r="M28" i="3"/>
  <c r="M28" i="5" s="1"/>
  <c r="N28" i="3"/>
  <c r="N28" i="5" s="1"/>
  <c r="O28" i="3"/>
  <c r="O28" i="5" s="1"/>
  <c r="J28" i="5" l="1"/>
  <c r="B28" i="5"/>
  <c r="B28" i="6" s="1"/>
  <c r="B27" i="5"/>
  <c r="J26" i="5"/>
  <c r="C28" i="5"/>
  <c r="C28" i="6" s="1"/>
  <c r="B28" i="8"/>
  <c r="C28" i="8" s="1"/>
  <c r="C27" i="5"/>
  <c r="C27" i="6" s="1"/>
  <c r="B27" i="8"/>
  <c r="C27" i="8" s="1"/>
  <c r="C26" i="5"/>
  <c r="C26" i="6" s="1"/>
  <c r="B26" i="8"/>
  <c r="C26" i="8" s="1"/>
  <c r="C25" i="5"/>
  <c r="C25" i="6" s="1"/>
  <c r="B25" i="8"/>
  <c r="C25" i="8" s="1"/>
  <c r="C24" i="5"/>
  <c r="C24" i="6" s="1"/>
  <c r="B24" i="8"/>
  <c r="C24" i="8" s="1"/>
  <c r="C23" i="5"/>
  <c r="C23" i="6" s="1"/>
  <c r="D22" i="7" s="1"/>
  <c r="B23" i="8"/>
  <c r="C23" i="8" s="1"/>
  <c r="C22" i="5"/>
  <c r="C22" i="6" s="1"/>
  <c r="B22" i="8"/>
  <c r="C22" i="8" s="1"/>
  <c r="B21" i="8"/>
  <c r="C21" i="8" s="1"/>
  <c r="D21" i="8" s="1"/>
  <c r="D22" i="8" s="1"/>
  <c r="D23" i="8" s="1"/>
  <c r="E22" i="7" s="1"/>
  <c r="C21" i="5"/>
  <c r="C21" i="6" s="1"/>
  <c r="J27" i="5"/>
  <c r="B26" i="5"/>
  <c r="J25" i="5"/>
  <c r="B25" i="5"/>
  <c r="J24" i="5"/>
  <c r="B24" i="5"/>
  <c r="J23" i="5"/>
  <c r="B23" i="5"/>
  <c r="J22" i="5"/>
  <c r="B22" i="5"/>
  <c r="J21" i="5"/>
  <c r="B21" i="5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3" i="7"/>
  <c r="B21" i="6" l="1"/>
  <c r="C22" i="7" s="1"/>
  <c r="B26" i="6"/>
  <c r="B22" i="6"/>
  <c r="B23" i="6"/>
  <c r="B24" i="6"/>
  <c r="C23" i="7" s="1"/>
  <c r="B25" i="6"/>
  <c r="C25" i="7"/>
  <c r="B27" i="6"/>
  <c r="C26" i="7" s="1"/>
  <c r="C27" i="7"/>
  <c r="B26" i="9" s="1"/>
  <c r="D23" i="7"/>
  <c r="D24" i="7"/>
  <c r="C23" i="9" s="1"/>
  <c r="D25" i="7"/>
  <c r="C24" i="9" s="1"/>
  <c r="D26" i="7"/>
  <c r="C25" i="9" s="1"/>
  <c r="D27" i="7"/>
  <c r="C26" i="9" s="1"/>
  <c r="D24" i="8"/>
  <c r="E23" i="7" s="1"/>
  <c r="D29" i="3"/>
  <c r="D29" i="5" s="1"/>
  <c r="E29" i="3"/>
  <c r="E29" i="5" s="1"/>
  <c r="F29" i="3"/>
  <c r="F29" i="5" s="1"/>
  <c r="G29" i="3"/>
  <c r="G29" i="5" s="1"/>
  <c r="H29" i="3"/>
  <c r="H29" i="5" s="1"/>
  <c r="I29" i="3"/>
  <c r="I29" i="5" s="1"/>
  <c r="J29" i="3"/>
  <c r="K29" i="3"/>
  <c r="K29" i="5" s="1"/>
  <c r="L29" i="3"/>
  <c r="L29" i="5" s="1"/>
  <c r="M29" i="3"/>
  <c r="M29" i="5" s="1"/>
  <c r="N29" i="3"/>
  <c r="N29" i="5" s="1"/>
  <c r="O29" i="3"/>
  <c r="O29" i="5" s="1"/>
  <c r="D30" i="3"/>
  <c r="D30" i="5" s="1"/>
  <c r="E30" i="3"/>
  <c r="E30" i="5" s="1"/>
  <c r="F30" i="3"/>
  <c r="F30" i="5" s="1"/>
  <c r="G30" i="3"/>
  <c r="G30" i="5" s="1"/>
  <c r="H30" i="3"/>
  <c r="H30" i="5" s="1"/>
  <c r="I30" i="3"/>
  <c r="I30" i="5" s="1"/>
  <c r="J30" i="3"/>
  <c r="K30" i="3"/>
  <c r="K30" i="5" s="1"/>
  <c r="L30" i="3"/>
  <c r="L30" i="5" s="1"/>
  <c r="M30" i="3"/>
  <c r="M30" i="5" s="1"/>
  <c r="N30" i="3"/>
  <c r="N30" i="5" s="1"/>
  <c r="O30" i="3"/>
  <c r="O30" i="5" s="1"/>
  <c r="D31" i="3"/>
  <c r="D31" i="5" s="1"/>
  <c r="E31" i="3"/>
  <c r="E31" i="5" s="1"/>
  <c r="F31" i="3"/>
  <c r="F31" i="5" s="1"/>
  <c r="G31" i="3"/>
  <c r="G31" i="5" s="1"/>
  <c r="H31" i="3"/>
  <c r="H31" i="5" s="1"/>
  <c r="I31" i="3"/>
  <c r="I31" i="5" s="1"/>
  <c r="J31" i="3"/>
  <c r="K31" i="3"/>
  <c r="K31" i="5" s="1"/>
  <c r="L31" i="3"/>
  <c r="L31" i="5" s="1"/>
  <c r="M31" i="3"/>
  <c r="M31" i="5" s="1"/>
  <c r="N31" i="3"/>
  <c r="N31" i="5" s="1"/>
  <c r="O31" i="3"/>
  <c r="O31" i="5" s="1"/>
  <c r="D32" i="3"/>
  <c r="D32" i="5" s="1"/>
  <c r="E32" i="3"/>
  <c r="E32" i="5" s="1"/>
  <c r="F32" i="3"/>
  <c r="F32" i="5" s="1"/>
  <c r="G32" i="3"/>
  <c r="G32" i="5" s="1"/>
  <c r="H32" i="3"/>
  <c r="H32" i="5" s="1"/>
  <c r="I32" i="3"/>
  <c r="I32" i="5" s="1"/>
  <c r="J32" i="3"/>
  <c r="K32" i="3"/>
  <c r="K32" i="5" s="1"/>
  <c r="L32" i="3"/>
  <c r="L32" i="5" s="1"/>
  <c r="M32" i="3"/>
  <c r="M32" i="5" s="1"/>
  <c r="N32" i="3"/>
  <c r="N32" i="5" s="1"/>
  <c r="O32" i="3"/>
  <c r="O32" i="5" s="1"/>
  <c r="D33" i="3"/>
  <c r="D33" i="5" s="1"/>
  <c r="E33" i="3"/>
  <c r="E33" i="5" s="1"/>
  <c r="F33" i="3"/>
  <c r="F33" i="5" s="1"/>
  <c r="G33" i="3"/>
  <c r="G33" i="5" s="1"/>
  <c r="H33" i="3"/>
  <c r="H33" i="5" s="1"/>
  <c r="I33" i="3"/>
  <c r="I33" i="5" s="1"/>
  <c r="J33" i="3"/>
  <c r="K33" i="3"/>
  <c r="K33" i="5" s="1"/>
  <c r="L33" i="3"/>
  <c r="L33" i="5" s="1"/>
  <c r="M33" i="3"/>
  <c r="M33" i="5" s="1"/>
  <c r="N33" i="3"/>
  <c r="N33" i="5" s="1"/>
  <c r="O33" i="3"/>
  <c r="O33" i="5" s="1"/>
  <c r="D34" i="3"/>
  <c r="D34" i="5" s="1"/>
  <c r="E34" i="3"/>
  <c r="E34" i="5" s="1"/>
  <c r="F34" i="3"/>
  <c r="F34" i="5" s="1"/>
  <c r="G34" i="3"/>
  <c r="G34" i="5" s="1"/>
  <c r="H34" i="3"/>
  <c r="H34" i="5" s="1"/>
  <c r="I34" i="3"/>
  <c r="I34" i="5" s="1"/>
  <c r="J34" i="3"/>
  <c r="K34" i="3"/>
  <c r="K34" i="5" s="1"/>
  <c r="L34" i="3"/>
  <c r="L34" i="5" s="1"/>
  <c r="M34" i="3"/>
  <c r="M34" i="5" s="1"/>
  <c r="N34" i="3"/>
  <c r="N34" i="5" s="1"/>
  <c r="O34" i="3"/>
  <c r="O34" i="5" s="1"/>
  <c r="D35" i="3"/>
  <c r="D35" i="5" s="1"/>
  <c r="E35" i="3"/>
  <c r="E35" i="5" s="1"/>
  <c r="F35" i="3"/>
  <c r="F35" i="5" s="1"/>
  <c r="G35" i="3"/>
  <c r="G35" i="5" s="1"/>
  <c r="H35" i="3"/>
  <c r="H35" i="5" s="1"/>
  <c r="I35" i="3"/>
  <c r="I35" i="5" s="1"/>
  <c r="J35" i="3"/>
  <c r="K35" i="3"/>
  <c r="K35" i="5" s="1"/>
  <c r="L35" i="3"/>
  <c r="L35" i="5" s="1"/>
  <c r="M35" i="3"/>
  <c r="M35" i="5" s="1"/>
  <c r="N35" i="3"/>
  <c r="N35" i="5" s="1"/>
  <c r="O35" i="3"/>
  <c r="O35" i="5" s="1"/>
  <c r="D36" i="3"/>
  <c r="D36" i="5" s="1"/>
  <c r="E36" i="3"/>
  <c r="E36" i="5" s="1"/>
  <c r="F36" i="3"/>
  <c r="F36" i="5" s="1"/>
  <c r="G36" i="3"/>
  <c r="G36" i="5" s="1"/>
  <c r="H36" i="3"/>
  <c r="H36" i="5" s="1"/>
  <c r="I36" i="3"/>
  <c r="I36" i="5" s="1"/>
  <c r="J36" i="3"/>
  <c r="K36" i="3"/>
  <c r="K36" i="5" s="1"/>
  <c r="L36" i="3"/>
  <c r="L36" i="5" s="1"/>
  <c r="M36" i="3"/>
  <c r="M36" i="5" s="1"/>
  <c r="N36" i="3"/>
  <c r="N36" i="5" s="1"/>
  <c r="O36" i="3"/>
  <c r="O36" i="5" s="1"/>
  <c r="D37" i="3"/>
  <c r="D37" i="5" s="1"/>
  <c r="E37" i="3"/>
  <c r="E37" i="5" s="1"/>
  <c r="F37" i="3"/>
  <c r="F37" i="5" s="1"/>
  <c r="G37" i="3"/>
  <c r="G37" i="5" s="1"/>
  <c r="H37" i="3"/>
  <c r="H37" i="5" s="1"/>
  <c r="I37" i="3"/>
  <c r="I37" i="5" s="1"/>
  <c r="J37" i="3"/>
  <c r="K37" i="3"/>
  <c r="K37" i="5" s="1"/>
  <c r="L37" i="3"/>
  <c r="L37" i="5" s="1"/>
  <c r="M37" i="3"/>
  <c r="M37" i="5" s="1"/>
  <c r="N37" i="3"/>
  <c r="N37" i="5" s="1"/>
  <c r="O37" i="3"/>
  <c r="O37" i="5" s="1"/>
  <c r="D38" i="3"/>
  <c r="D38" i="5" s="1"/>
  <c r="E38" i="3"/>
  <c r="E38" i="5" s="1"/>
  <c r="F38" i="3"/>
  <c r="F38" i="5" s="1"/>
  <c r="G38" i="3"/>
  <c r="G38" i="5" s="1"/>
  <c r="H38" i="3"/>
  <c r="H38" i="5" s="1"/>
  <c r="I38" i="3"/>
  <c r="I38" i="5" s="1"/>
  <c r="J38" i="3"/>
  <c r="K38" i="3"/>
  <c r="K38" i="5" s="1"/>
  <c r="L38" i="3"/>
  <c r="L38" i="5" s="1"/>
  <c r="M38" i="3"/>
  <c r="M38" i="5" s="1"/>
  <c r="N38" i="3"/>
  <c r="N38" i="5" s="1"/>
  <c r="O38" i="3"/>
  <c r="O38" i="5" s="1"/>
  <c r="D39" i="3"/>
  <c r="D39" i="5" s="1"/>
  <c r="E39" i="3"/>
  <c r="E39" i="5" s="1"/>
  <c r="F39" i="3"/>
  <c r="F39" i="5" s="1"/>
  <c r="G39" i="3"/>
  <c r="G39" i="5" s="1"/>
  <c r="H39" i="3"/>
  <c r="H39" i="5" s="1"/>
  <c r="I39" i="3"/>
  <c r="I39" i="5" s="1"/>
  <c r="J39" i="3"/>
  <c r="K39" i="3"/>
  <c r="K39" i="5" s="1"/>
  <c r="L39" i="3"/>
  <c r="L39" i="5" s="1"/>
  <c r="M39" i="3"/>
  <c r="M39" i="5" s="1"/>
  <c r="N39" i="3"/>
  <c r="N39" i="5" s="1"/>
  <c r="O39" i="3"/>
  <c r="O39" i="5" s="1"/>
  <c r="D40" i="3"/>
  <c r="D40" i="5" s="1"/>
  <c r="E40" i="3"/>
  <c r="E40" i="5" s="1"/>
  <c r="F40" i="3"/>
  <c r="F40" i="5" s="1"/>
  <c r="G40" i="3"/>
  <c r="G40" i="5" s="1"/>
  <c r="H40" i="3"/>
  <c r="H40" i="5" s="1"/>
  <c r="I40" i="3"/>
  <c r="I40" i="5" s="1"/>
  <c r="J40" i="3"/>
  <c r="K40" i="3"/>
  <c r="K40" i="5" s="1"/>
  <c r="L40" i="3"/>
  <c r="L40" i="5" s="1"/>
  <c r="M40" i="3"/>
  <c r="M40" i="5" s="1"/>
  <c r="N40" i="3"/>
  <c r="N40" i="5" s="1"/>
  <c r="O40" i="3"/>
  <c r="O40" i="5" s="1"/>
  <c r="D41" i="3"/>
  <c r="D41" i="5" s="1"/>
  <c r="E41" i="3"/>
  <c r="E41" i="5" s="1"/>
  <c r="F41" i="3"/>
  <c r="F41" i="5" s="1"/>
  <c r="G41" i="3"/>
  <c r="G41" i="5" s="1"/>
  <c r="H41" i="3"/>
  <c r="H41" i="5" s="1"/>
  <c r="I41" i="3"/>
  <c r="I41" i="5" s="1"/>
  <c r="J41" i="3"/>
  <c r="K41" i="3"/>
  <c r="K41" i="5" s="1"/>
  <c r="L41" i="3"/>
  <c r="L41" i="5" s="1"/>
  <c r="M41" i="3"/>
  <c r="M41" i="5" s="1"/>
  <c r="N41" i="3"/>
  <c r="N41" i="5" s="1"/>
  <c r="O41" i="3"/>
  <c r="O41" i="5" s="1"/>
  <c r="D42" i="3"/>
  <c r="D42" i="5" s="1"/>
  <c r="E42" i="3"/>
  <c r="E42" i="5" s="1"/>
  <c r="F42" i="3"/>
  <c r="F42" i="5" s="1"/>
  <c r="G42" i="3"/>
  <c r="G42" i="5" s="1"/>
  <c r="H42" i="3"/>
  <c r="H42" i="5" s="1"/>
  <c r="I42" i="3"/>
  <c r="I42" i="5" s="1"/>
  <c r="J42" i="3"/>
  <c r="K42" i="3"/>
  <c r="K42" i="5" s="1"/>
  <c r="L42" i="3"/>
  <c r="L42" i="5" s="1"/>
  <c r="M42" i="3"/>
  <c r="M42" i="5" s="1"/>
  <c r="N42" i="3"/>
  <c r="N42" i="5" s="1"/>
  <c r="O42" i="3"/>
  <c r="O42" i="5" s="1"/>
  <c r="D43" i="3"/>
  <c r="D43" i="5" s="1"/>
  <c r="E43" i="3"/>
  <c r="E43" i="5" s="1"/>
  <c r="F43" i="3"/>
  <c r="F43" i="5" s="1"/>
  <c r="G43" i="3"/>
  <c r="G43" i="5" s="1"/>
  <c r="H43" i="3"/>
  <c r="H43" i="5" s="1"/>
  <c r="I43" i="3"/>
  <c r="I43" i="5" s="1"/>
  <c r="J43" i="3"/>
  <c r="K43" i="3"/>
  <c r="K43" i="5" s="1"/>
  <c r="L43" i="3"/>
  <c r="L43" i="5" s="1"/>
  <c r="M43" i="3"/>
  <c r="M43" i="5" s="1"/>
  <c r="N43" i="3"/>
  <c r="N43" i="5" s="1"/>
  <c r="O43" i="3"/>
  <c r="O43" i="5" s="1"/>
  <c r="B41" i="3"/>
  <c r="C41" i="3"/>
  <c r="B42" i="3"/>
  <c r="C42" i="3"/>
  <c r="B43" i="3"/>
  <c r="C43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32" i="5" l="1"/>
  <c r="B31" i="5"/>
  <c r="B30" i="5"/>
  <c r="B29" i="5"/>
  <c r="J32" i="5"/>
  <c r="J31" i="5"/>
  <c r="J30" i="5"/>
  <c r="J29" i="5"/>
  <c r="C24" i="7"/>
  <c r="B23" i="9" s="1"/>
  <c r="B24" i="9"/>
  <c r="D25" i="8"/>
  <c r="E24" i="7" s="1"/>
  <c r="D23" i="9" s="1"/>
  <c r="B40" i="5"/>
  <c r="B39" i="5"/>
  <c r="B38" i="5"/>
  <c r="B37" i="5"/>
  <c r="B36" i="5"/>
  <c r="B35" i="5"/>
  <c r="B34" i="5"/>
  <c r="B33" i="5"/>
  <c r="B43" i="5"/>
  <c r="B42" i="5"/>
  <c r="B41" i="5"/>
  <c r="J43" i="5"/>
  <c r="J42" i="5"/>
  <c r="J41" i="5"/>
  <c r="J40" i="5"/>
  <c r="J39" i="5"/>
  <c r="J38" i="5"/>
  <c r="J37" i="5"/>
  <c r="J36" i="5"/>
  <c r="J35" i="5"/>
  <c r="J34" i="5"/>
  <c r="J33" i="5"/>
  <c r="B29" i="6"/>
  <c r="B40" i="8"/>
  <c r="C40" i="8" s="1"/>
  <c r="B39" i="8"/>
  <c r="C39" i="8" s="1"/>
  <c r="B38" i="8"/>
  <c r="C38" i="8" s="1"/>
  <c r="B37" i="8"/>
  <c r="C37" i="8" s="1"/>
  <c r="B36" i="8"/>
  <c r="C36" i="8" s="1"/>
  <c r="B35" i="8"/>
  <c r="C35" i="8" s="1"/>
  <c r="B34" i="8"/>
  <c r="C34" i="8" s="1"/>
  <c r="B33" i="8"/>
  <c r="C33" i="8" s="1"/>
  <c r="B32" i="8"/>
  <c r="C32" i="8" s="1"/>
  <c r="B31" i="8"/>
  <c r="C31" i="8" s="1"/>
  <c r="B30" i="8"/>
  <c r="C30" i="8" s="1"/>
  <c r="B29" i="8"/>
  <c r="C29" i="8" s="1"/>
  <c r="B43" i="8"/>
  <c r="C43" i="8" s="1"/>
  <c r="B42" i="8"/>
  <c r="C42" i="8" s="1"/>
  <c r="B41" i="8"/>
  <c r="C41" i="8" s="1"/>
  <c r="C43" i="5"/>
  <c r="C43" i="6" s="1"/>
  <c r="C42" i="5"/>
  <c r="C42" i="6" s="1"/>
  <c r="C41" i="5"/>
  <c r="C41" i="6" s="1"/>
  <c r="C40" i="5"/>
  <c r="C40" i="6" s="1"/>
  <c r="C39" i="5"/>
  <c r="C39" i="6" s="1"/>
  <c r="C38" i="5"/>
  <c r="C38" i="6" s="1"/>
  <c r="C37" i="5"/>
  <c r="C37" i="6" s="1"/>
  <c r="C36" i="5"/>
  <c r="C36" i="6" s="1"/>
  <c r="C35" i="5"/>
  <c r="C35" i="6" s="1"/>
  <c r="C34" i="5"/>
  <c r="C34" i="6" s="1"/>
  <c r="C33" i="5"/>
  <c r="C33" i="6" s="1"/>
  <c r="C32" i="5"/>
  <c r="C32" i="6" s="1"/>
  <c r="C31" i="5"/>
  <c r="C31" i="6" s="1"/>
  <c r="C30" i="5"/>
  <c r="C30" i="6" s="1"/>
  <c r="D29" i="7" s="1"/>
  <c r="C28" i="9" s="1"/>
  <c r="C29" i="5"/>
  <c r="C29" i="6" s="1"/>
  <c r="D26" i="8" l="1"/>
  <c r="B25" i="9"/>
  <c r="D30" i="7"/>
  <c r="D28" i="7"/>
  <c r="C27" i="9" s="1"/>
  <c r="B31" i="6"/>
  <c r="C30" i="7"/>
  <c r="C28" i="7"/>
  <c r="B27" i="9" s="1"/>
  <c r="B30" i="6"/>
  <c r="C29" i="7" s="1"/>
  <c r="B28" i="9" s="1"/>
  <c r="B32" i="6"/>
  <c r="C31" i="7" s="1"/>
  <c r="E25" i="7"/>
  <c r="D24" i="9" s="1"/>
  <c r="D27" i="8"/>
  <c r="D32" i="7"/>
  <c r="D34" i="7"/>
  <c r="D36" i="7"/>
  <c r="D38" i="7"/>
  <c r="D40" i="7"/>
  <c r="D42" i="7"/>
  <c r="B41" i="6"/>
  <c r="B42" i="6"/>
  <c r="B43" i="6"/>
  <c r="C42" i="7" s="1"/>
  <c r="B33" i="6"/>
  <c r="C32" i="7" s="1"/>
  <c r="B34" i="6"/>
  <c r="B35" i="6"/>
  <c r="C34" i="7" s="1"/>
  <c r="B36" i="6"/>
  <c r="C35" i="7" s="1"/>
  <c r="B37" i="6"/>
  <c r="C36" i="7" s="1"/>
  <c r="B38" i="6"/>
  <c r="C37" i="7" s="1"/>
  <c r="B39" i="6"/>
  <c r="C38" i="7" s="1"/>
  <c r="B40" i="6"/>
  <c r="C39" i="7" s="1"/>
  <c r="B38" i="9" s="1"/>
  <c r="D31" i="7"/>
  <c r="D33" i="7"/>
  <c r="D35" i="7"/>
  <c r="D37" i="7"/>
  <c r="D39" i="7"/>
  <c r="D41" i="7"/>
  <c r="B29" i="9"/>
  <c r="B30" i="9"/>
  <c r="B31" i="9"/>
  <c r="B35" i="9"/>
  <c r="F3" i="6"/>
  <c r="C33" i="7" l="1"/>
  <c r="B32" i="9" s="1"/>
  <c r="E26" i="7"/>
  <c r="D25" i="9" s="1"/>
  <c r="D28" i="8"/>
  <c r="E27" i="7" s="1"/>
  <c r="D26" i="9" s="1"/>
  <c r="C41" i="7"/>
  <c r="B40" i="9" s="1"/>
  <c r="C40" i="7"/>
  <c r="B41" i="9" s="1"/>
  <c r="B37" i="9"/>
  <c r="B33" i="9"/>
  <c r="C30" i="9"/>
  <c r="C38" i="9"/>
  <c r="C34" i="9"/>
  <c r="C39" i="9"/>
  <c r="C35" i="9"/>
  <c r="C31" i="9"/>
  <c r="B36" i="9"/>
  <c r="B39" i="9"/>
  <c r="C41" i="9"/>
  <c r="C37" i="9"/>
  <c r="C33" i="9"/>
  <c r="C29" i="9"/>
  <c r="C40" i="9"/>
  <c r="C36" i="9"/>
  <c r="C32" i="9"/>
  <c r="B34" i="9" l="1"/>
  <c r="D29" i="8"/>
  <c r="E28" i="7" s="1"/>
  <c r="D27" i="9" s="1"/>
  <c r="D30" i="8" l="1"/>
  <c r="E29" i="7" s="1"/>
  <c r="D28" i="9" s="1"/>
  <c r="D31" i="8" l="1"/>
  <c r="E30" i="7" s="1"/>
  <c r="D32" i="8" l="1"/>
  <c r="E31" i="7" s="1"/>
  <c r="D29" i="9"/>
  <c r="D33" i="8" l="1"/>
  <c r="E32" i="7" s="1"/>
  <c r="D30" i="9"/>
  <c r="D34" i="8" l="1"/>
  <c r="E33" i="7" s="1"/>
  <c r="D31" i="9"/>
  <c r="D35" i="8" l="1"/>
  <c r="E34" i="7" s="1"/>
  <c r="D32" i="9"/>
  <c r="D36" i="8" l="1"/>
  <c r="E35" i="7" s="1"/>
  <c r="D33" i="9"/>
  <c r="D37" i="8" l="1"/>
  <c r="E36" i="7" s="1"/>
  <c r="D34" i="9"/>
  <c r="D38" i="8" l="1"/>
  <c r="E37" i="7" s="1"/>
  <c r="D35" i="9"/>
  <c r="D39" i="8" l="1"/>
  <c r="E38" i="7" s="1"/>
  <c r="D36" i="9"/>
  <c r="D40" i="8" l="1"/>
  <c r="E39" i="7" s="1"/>
  <c r="D37" i="9"/>
  <c r="D41" i="8" l="1"/>
  <c r="E40" i="7" s="1"/>
  <c r="D38" i="9"/>
  <c r="D42" i="8" l="1"/>
  <c r="D39" i="9"/>
  <c r="D43" i="8" l="1"/>
  <c r="E41" i="7"/>
  <c r="D40" i="9" s="1"/>
  <c r="E42" i="7" l="1"/>
  <c r="D41" i="9" l="1"/>
</calcChain>
</file>

<file path=xl/sharedStrings.xml><?xml version="1.0" encoding="utf-8"?>
<sst xmlns="http://schemas.openxmlformats.org/spreadsheetml/2006/main" count="126" uniqueCount="87">
  <si>
    <t>Hanche X</t>
  </si>
  <si>
    <t>Hanche Y</t>
  </si>
  <si>
    <t>Temps</t>
  </si>
  <si>
    <t>Tete X</t>
  </si>
  <si>
    <t>Tete Y</t>
  </si>
  <si>
    <t>Epaule X</t>
  </si>
  <si>
    <t>Epaule Y</t>
  </si>
  <si>
    <t>Coude X</t>
  </si>
  <si>
    <t>Coude Y</t>
  </si>
  <si>
    <t>Poignet</t>
  </si>
  <si>
    <t>Poignet X</t>
  </si>
  <si>
    <t>Poignet Y</t>
  </si>
  <si>
    <t>Genou X</t>
  </si>
  <si>
    <t>Genou Y</t>
  </si>
  <si>
    <t>Cheville X</t>
  </si>
  <si>
    <t>Cheville Y</t>
  </si>
  <si>
    <t>Orteil X</t>
  </si>
  <si>
    <t>Orteil Y</t>
  </si>
  <si>
    <t>Genou</t>
  </si>
  <si>
    <t>Orteil</t>
  </si>
  <si>
    <t>Epaule</t>
  </si>
  <si>
    <t>Cheville</t>
  </si>
  <si>
    <t>Coude</t>
  </si>
  <si>
    <t>Tronc X</t>
  </si>
  <si>
    <t>Tronc Y</t>
  </si>
  <si>
    <t>Tête X</t>
  </si>
  <si>
    <t>Bras X</t>
  </si>
  <si>
    <t>Bras Y</t>
  </si>
  <si>
    <t>Avant-bras X</t>
  </si>
  <si>
    <t>Avant-bras Y</t>
  </si>
  <si>
    <t>Cuisse X</t>
  </si>
  <si>
    <t>Cuisse Y</t>
  </si>
  <si>
    <t>Jambe X</t>
  </si>
  <si>
    <t>Jambe Y</t>
  </si>
  <si>
    <t>Pied X</t>
  </si>
  <si>
    <t>Pied Y</t>
  </si>
  <si>
    <t>Segment</t>
  </si>
  <si>
    <t>Tronc</t>
  </si>
  <si>
    <t>Tete</t>
  </si>
  <si>
    <t>Bras</t>
  </si>
  <si>
    <t>Cuisse</t>
  </si>
  <si>
    <t>Jambe</t>
  </si>
  <si>
    <t>Pied</t>
  </si>
  <si>
    <t>Proximal</t>
  </si>
  <si>
    <t>Distal</t>
  </si>
  <si>
    <t>Mseg (%Mcorps)</t>
  </si>
  <si>
    <t>CM (%PD)</t>
  </si>
  <si>
    <t>Hanche</t>
  </si>
  <si>
    <t>X</t>
  </si>
  <si>
    <t>Y</t>
  </si>
  <si>
    <t>V_horiz_course</t>
  </si>
  <si>
    <t>V_vert_salto</t>
  </si>
  <si>
    <t>V_trans_salto</t>
  </si>
  <si>
    <t>Vmax_course</t>
  </si>
  <si>
    <t>Vmax_vert_salto</t>
  </si>
  <si>
    <t>Vmax_rot_salto</t>
  </si>
  <si>
    <t>Hauteur_max_salto</t>
  </si>
  <si>
    <t>A_vert_salto</t>
  </si>
  <si>
    <t>A_trans_salto</t>
  </si>
  <si>
    <t>Avant-bras (+main)</t>
  </si>
  <si>
    <t>Angle_tronc_radians</t>
  </si>
  <si>
    <t>Angle_tronc_degrés</t>
  </si>
  <si>
    <t>Angle_tronc_degrés_corrigé</t>
  </si>
  <si>
    <t>V_horiz_salto</t>
  </si>
  <si>
    <t>A_horiz_salto</t>
  </si>
  <si>
    <t>Longueur_Cuisse</t>
  </si>
  <si>
    <t>Longueur_Tronc</t>
  </si>
  <si>
    <t>Angle_cuisse_tronc_rad</t>
  </si>
  <si>
    <t>Angle_cuisse_tronc_deg</t>
  </si>
  <si>
    <t>Angle_min.</t>
  </si>
  <si>
    <t>m/s</t>
  </si>
  <si>
    <t>t_angle_min</t>
  </si>
  <si>
    <t>s</t>
  </si>
  <si>
    <t>degré</t>
  </si>
  <si>
    <t>t_vmax_course</t>
  </si>
  <si>
    <t>t_vmax_vert</t>
  </si>
  <si>
    <t>t_vmax_rot_salto</t>
  </si>
  <si>
    <t>degré/s</t>
  </si>
  <si>
    <t>Rot_init</t>
  </si>
  <si>
    <t>Rot_fin</t>
  </si>
  <si>
    <t>dt_rot</t>
  </si>
  <si>
    <t>tps_course</t>
  </si>
  <si>
    <t>tps_impulsion</t>
  </si>
  <si>
    <t>tps_salto</t>
  </si>
  <si>
    <t>var_angle</t>
  </si>
  <si>
    <t>degrés</t>
  </si>
  <si>
    <t>Hauteur_max_hanches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</si>
</sst>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2" fontId="0" fillId="6" borderId="1" xfId="0" applyNumberFormat="1" applyFill="1" applyBorder="1"/>
    <xf numFmtId="2" fontId="0" fillId="7" borderId="1" xfId="0" applyNumberFormat="1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0" borderId="1" xfId="0" applyNumberFormat="1" applyFill="1" applyBorder="1"/>
    <xf numFmtId="0" fontId="0" fillId="0" borderId="1" xfId="0" applyNumberFormat="1" applyFont="1" applyFill="1" applyBorder="1" applyAlignment="1" applyProtection="1"/>
    <xf numFmtId="0" fontId="0" fillId="0" borderId="1" xfId="0" applyFill="1" applyBorder="1"/>
    <xf numFmtId="2" fontId="0" fillId="5" borderId="6" xfId="0" applyNumberFormat="1" applyFill="1" applyBorder="1"/>
    <xf numFmtId="2" fontId="0" fillId="0" borderId="0" xfId="0" applyNumberFormat="1" applyFill="1" applyBorder="1"/>
    <xf numFmtId="0" fontId="0" fillId="0" borderId="0" xfId="0" applyNumberFormat="1" applyFont="1" applyFill="1" applyBorder="1" applyAlignment="1" applyProtection="1"/>
    <xf numFmtId="0" fontId="0" fillId="0" borderId="0" xfId="0" applyFill="1"/>
    <xf numFmtId="0" fontId="0" fillId="0" borderId="2" xfId="0" applyFill="1" applyBorder="1"/>
    <xf numFmtId="2" fontId="0" fillId="0" borderId="1" xfId="0" applyNumberFormat="1" applyBorder="1"/>
    <xf numFmtId="0" fontId="0" fillId="0" borderId="4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Trajectoire</a:t>
            </a:r>
            <a:r>
              <a:rPr lang="fr-FR" baseline="0"/>
              <a:t> des hanches</a:t>
            </a:r>
            <a:endParaRPr lang="fr-FR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Course</c:v>
          </c:tx>
          <c:xVal>
            <c:numRef>
              <c:f>Coordonnees_brutes!$B$2:$B$18</c:f>
              <c:numCache>
                <c:formatCode>General</c:formatCode>
                <c:ptCount val="17"/>
                <c:pt idx="0">
                  <c:v>245.9153846153846</c:v>
                </c:pt>
                <c:pt idx="1">
                  <c:v>233.8923076923077</c:v>
                </c:pt>
                <c:pt idx="2">
                  <c:v>222.35384615384615</c:v>
                </c:pt>
                <c:pt idx="3">
                  <c:v>210.8153846153846</c:v>
                </c:pt>
                <c:pt idx="4">
                  <c:v>203.12307692307692</c:v>
                </c:pt>
                <c:pt idx="5">
                  <c:v>191.83076923076922</c:v>
                </c:pt>
                <c:pt idx="6">
                  <c:v>178.36923076923077</c:v>
                </c:pt>
                <c:pt idx="7">
                  <c:v>167.79230769230767</c:v>
                </c:pt>
                <c:pt idx="8">
                  <c:v>157.21538461538461</c:v>
                </c:pt>
                <c:pt idx="9">
                  <c:v>147.6</c:v>
                </c:pt>
                <c:pt idx="10">
                  <c:v>137.98461538461538</c:v>
                </c:pt>
                <c:pt idx="11">
                  <c:v>128.36923076923077</c:v>
                </c:pt>
                <c:pt idx="12">
                  <c:v>118.26923076923076</c:v>
                </c:pt>
                <c:pt idx="13">
                  <c:v>109.37692307692308</c:v>
                </c:pt>
                <c:pt idx="14">
                  <c:v>98.8</c:v>
                </c:pt>
                <c:pt idx="15">
                  <c:v>84.376923076923077</c:v>
                </c:pt>
                <c:pt idx="16">
                  <c:v>68.992307692307691</c:v>
                </c:pt>
              </c:numCache>
            </c:numRef>
          </c:xVal>
          <c:yVal>
            <c:numRef>
              <c:f>Coordonnees_brutes!$C$2:$C$18</c:f>
              <c:numCache>
                <c:formatCode>General</c:formatCode>
                <c:ptCount val="17"/>
                <c:pt idx="0">
                  <c:v>59.853846153846156</c:v>
                </c:pt>
                <c:pt idx="1">
                  <c:v>61.538461538461533</c:v>
                </c:pt>
                <c:pt idx="2">
                  <c:v>61.538461538461533</c:v>
                </c:pt>
                <c:pt idx="3">
                  <c:v>61.538461538461533</c:v>
                </c:pt>
                <c:pt idx="4">
                  <c:v>61.538461538461533</c:v>
                </c:pt>
                <c:pt idx="5">
                  <c:v>62.984615384615381</c:v>
                </c:pt>
                <c:pt idx="6">
                  <c:v>64.907692307692301</c:v>
                </c:pt>
                <c:pt idx="7">
                  <c:v>67.792307692307688</c:v>
                </c:pt>
                <c:pt idx="8">
                  <c:v>69.715384615384608</c:v>
                </c:pt>
                <c:pt idx="9">
                  <c:v>71.153846153846146</c:v>
                </c:pt>
                <c:pt idx="10">
                  <c:v>71.638461538461527</c:v>
                </c:pt>
                <c:pt idx="11">
                  <c:v>71.638461538461527</c:v>
                </c:pt>
                <c:pt idx="12">
                  <c:v>71.638461538461527</c:v>
                </c:pt>
                <c:pt idx="13">
                  <c:v>70.192307692307693</c:v>
                </c:pt>
                <c:pt idx="14">
                  <c:v>69.469230769230762</c:v>
                </c:pt>
                <c:pt idx="15">
                  <c:v>66.34615384615384</c:v>
                </c:pt>
                <c:pt idx="16">
                  <c:v>62.5</c:v>
                </c:pt>
              </c:numCache>
            </c:numRef>
          </c:yVal>
          <c:smooth val="1"/>
        </c:ser>
        <c:ser>
          <c:idx val="2"/>
          <c:order val="1"/>
          <c:tx>
            <c:v>Impulsion</c:v>
          </c:tx>
          <c:xVal>
            <c:numRef>
              <c:f>Coordonnees_brutes!$B$19:$B$22</c:f>
              <c:numCache>
                <c:formatCode>General</c:formatCode>
                <c:ptCount val="4"/>
                <c:pt idx="0">
                  <c:v>54.569230769230764</c:v>
                </c:pt>
                <c:pt idx="1">
                  <c:v>43.030769230769231</c:v>
                </c:pt>
                <c:pt idx="2">
                  <c:v>31.969230769230769</c:v>
                </c:pt>
                <c:pt idx="3">
                  <c:v>22.838461538461537</c:v>
                </c:pt>
              </c:numCache>
            </c:numRef>
          </c:xVal>
          <c:yVal>
            <c:numRef>
              <c:f>Coordonnees_brutes!$C$19:$C$22</c:f>
              <c:numCache>
                <c:formatCode>General</c:formatCode>
                <c:ptCount val="4"/>
                <c:pt idx="0">
                  <c:v>57.45384615384615</c:v>
                </c:pt>
                <c:pt idx="1">
                  <c:v>61.3</c:v>
                </c:pt>
                <c:pt idx="2">
                  <c:v>70.430769230769229</c:v>
                </c:pt>
                <c:pt idx="3">
                  <c:v>81.253846153846141</c:v>
                </c:pt>
              </c:numCache>
            </c:numRef>
          </c:yVal>
          <c:smooth val="1"/>
        </c:ser>
        <c:ser>
          <c:idx val="3"/>
          <c:order val="2"/>
          <c:tx>
            <c:v>Salto</c:v>
          </c:tx>
          <c:xVal>
            <c:numRef>
              <c:f>Coordonnees_brutes!$B$23:$B$43</c:f>
              <c:numCache>
                <c:formatCode>General</c:formatCode>
                <c:ptCount val="21"/>
                <c:pt idx="0">
                  <c:v>15.146153846153847</c:v>
                </c:pt>
                <c:pt idx="1">
                  <c:v>6.9692307692307693</c:v>
                </c:pt>
                <c:pt idx="2">
                  <c:v>-1.6846153846153846</c:v>
                </c:pt>
                <c:pt idx="3">
                  <c:v>-11.776923076923078</c:v>
                </c:pt>
                <c:pt idx="4">
                  <c:v>-21.392307692307689</c:v>
                </c:pt>
                <c:pt idx="5">
                  <c:v>-34.615384615384613</c:v>
                </c:pt>
                <c:pt idx="6">
                  <c:v>-47.6</c:v>
                </c:pt>
                <c:pt idx="7">
                  <c:v>-62.984615384615381</c:v>
                </c:pt>
                <c:pt idx="8">
                  <c:v>-77.884615384615387</c:v>
                </c:pt>
                <c:pt idx="9">
                  <c:v>-89.907692307692301</c:v>
                </c:pt>
                <c:pt idx="10">
                  <c:v>-100.96153846153845</c:v>
                </c:pt>
                <c:pt idx="11">
                  <c:v>-110.33846153846153</c:v>
                </c:pt>
                <c:pt idx="12">
                  <c:v>-118.99230769230769</c:v>
                </c:pt>
                <c:pt idx="13">
                  <c:v>-126.44615384615383</c:v>
                </c:pt>
                <c:pt idx="14">
                  <c:v>-131.25384615384615</c:v>
                </c:pt>
                <c:pt idx="15">
                  <c:v>-136.53846153846155</c:v>
                </c:pt>
                <c:pt idx="16">
                  <c:v>-143.75384615384615</c:v>
                </c:pt>
                <c:pt idx="17">
                  <c:v>-151.44615384615383</c:v>
                </c:pt>
                <c:pt idx="18">
                  <c:v>-159.37692307692308</c:v>
                </c:pt>
                <c:pt idx="19">
                  <c:v>-168.50769230769231</c:v>
                </c:pt>
                <c:pt idx="20">
                  <c:v>-179.56923076923076</c:v>
                </c:pt>
              </c:numCache>
            </c:numRef>
          </c:xVal>
          <c:yVal>
            <c:numRef>
              <c:f>Coordonnees_brutes!$C$23:$C$43</c:f>
              <c:numCache>
                <c:formatCode>General</c:formatCode>
                <c:ptCount val="21"/>
                <c:pt idx="0">
                  <c:v>90.869230769230768</c:v>
                </c:pt>
                <c:pt idx="1">
                  <c:v>99.038461538461533</c:v>
                </c:pt>
                <c:pt idx="2">
                  <c:v>107.69230769230769</c:v>
                </c:pt>
                <c:pt idx="3">
                  <c:v>115.62307692307692</c:v>
                </c:pt>
                <c:pt idx="4">
                  <c:v>121.87692307692308</c:v>
                </c:pt>
                <c:pt idx="5">
                  <c:v>127.64615384615384</c:v>
                </c:pt>
                <c:pt idx="6">
                  <c:v>131.96923076923076</c:v>
                </c:pt>
                <c:pt idx="7">
                  <c:v>133.65384615384616</c:v>
                </c:pt>
                <c:pt idx="8">
                  <c:v>130.29230769230767</c:v>
                </c:pt>
                <c:pt idx="9">
                  <c:v>125.72307692307692</c:v>
                </c:pt>
                <c:pt idx="10">
                  <c:v>120.43076923076923</c:v>
                </c:pt>
                <c:pt idx="11">
                  <c:v>114.18461538461538</c:v>
                </c:pt>
                <c:pt idx="12">
                  <c:v>107.45384615384614</c:v>
                </c:pt>
                <c:pt idx="13">
                  <c:v>100.48461538461538</c:v>
                </c:pt>
                <c:pt idx="14">
                  <c:v>94.953846153846143</c:v>
                </c:pt>
                <c:pt idx="15">
                  <c:v>90.146153846153837</c:v>
                </c:pt>
                <c:pt idx="16">
                  <c:v>84.138461538461527</c:v>
                </c:pt>
                <c:pt idx="17">
                  <c:v>78.607692307692304</c:v>
                </c:pt>
                <c:pt idx="18">
                  <c:v>72.83846153846153</c:v>
                </c:pt>
                <c:pt idx="19">
                  <c:v>65.623076923076923</c:v>
                </c:pt>
                <c:pt idx="20">
                  <c:v>58.892307692307689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97664"/>
        <c:axId val="73818496"/>
      </c:scatterChart>
      <c:valAx>
        <c:axId val="12609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X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3818496"/>
        <c:crosses val="autoZero"/>
        <c:crossBetween val="midCat"/>
      </c:valAx>
      <c:valAx>
        <c:axId val="73818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Y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6097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Hanches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Coordonnees_brutes!$A$2:$A$52</c:f>
              <c:numCache>
                <c:formatCode>0.00</c:formatCode>
                <c:ptCount val="51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0.56666666666666665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0.66666666666666663</c:v>
                </c:pt>
                <c:pt idx="21">
                  <c:v>0.7</c:v>
                </c:pt>
                <c:pt idx="22">
                  <c:v>0.73333333333333328</c:v>
                </c:pt>
                <c:pt idx="23">
                  <c:v>0.76666666666666672</c:v>
                </c:pt>
                <c:pt idx="24">
                  <c:v>0.8</c:v>
                </c:pt>
                <c:pt idx="25">
                  <c:v>0.83333333333333337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0.93333333333333335</c:v>
                </c:pt>
                <c:pt idx="29">
                  <c:v>0.96666666666666667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1.1000000000000001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1.4333333333333333</c:v>
                </c:pt>
              </c:numCache>
            </c:numRef>
          </c:xVal>
          <c:yVal>
            <c:numRef>
              <c:f>Coordonnees_brutes!$B$2:$B$52</c:f>
              <c:numCache>
                <c:formatCode>General</c:formatCode>
                <c:ptCount val="51"/>
                <c:pt idx="0">
                  <c:v>245.9153846153846</c:v>
                </c:pt>
                <c:pt idx="1">
                  <c:v>233.8923076923077</c:v>
                </c:pt>
                <c:pt idx="2">
                  <c:v>222.35384615384615</c:v>
                </c:pt>
                <c:pt idx="3">
                  <c:v>210.8153846153846</c:v>
                </c:pt>
                <c:pt idx="4">
                  <c:v>203.12307692307692</c:v>
                </c:pt>
                <c:pt idx="5">
                  <c:v>191.83076923076922</c:v>
                </c:pt>
                <c:pt idx="6">
                  <c:v>178.36923076923077</c:v>
                </c:pt>
                <c:pt idx="7">
                  <c:v>167.79230769230767</c:v>
                </c:pt>
                <c:pt idx="8">
                  <c:v>157.21538461538461</c:v>
                </c:pt>
                <c:pt idx="9">
                  <c:v>147.6</c:v>
                </c:pt>
                <c:pt idx="10">
                  <c:v>137.98461538461538</c:v>
                </c:pt>
                <c:pt idx="11">
                  <c:v>128.36923076923077</c:v>
                </c:pt>
                <c:pt idx="12">
                  <c:v>118.26923076923076</c:v>
                </c:pt>
                <c:pt idx="13">
                  <c:v>109.37692307692308</c:v>
                </c:pt>
                <c:pt idx="14">
                  <c:v>98.8</c:v>
                </c:pt>
                <c:pt idx="15">
                  <c:v>84.376923076923077</c:v>
                </c:pt>
                <c:pt idx="16">
                  <c:v>68.992307692307691</c:v>
                </c:pt>
                <c:pt idx="17">
                  <c:v>54.569230769230764</c:v>
                </c:pt>
                <c:pt idx="18">
                  <c:v>43.030769230769231</c:v>
                </c:pt>
                <c:pt idx="19">
                  <c:v>31.969230769230769</c:v>
                </c:pt>
                <c:pt idx="20">
                  <c:v>22.838461538461537</c:v>
                </c:pt>
                <c:pt idx="21">
                  <c:v>15.146153846153847</c:v>
                </c:pt>
                <c:pt idx="22">
                  <c:v>6.9692307692307693</c:v>
                </c:pt>
                <c:pt idx="23">
                  <c:v>-1.6846153846153846</c:v>
                </c:pt>
                <c:pt idx="24">
                  <c:v>-11.776923076923078</c:v>
                </c:pt>
                <c:pt idx="25">
                  <c:v>-21.392307692307689</c:v>
                </c:pt>
                <c:pt idx="26">
                  <c:v>-34.615384615384613</c:v>
                </c:pt>
                <c:pt idx="27">
                  <c:v>-47.6</c:v>
                </c:pt>
                <c:pt idx="28">
                  <c:v>-62.984615384615381</c:v>
                </c:pt>
                <c:pt idx="29">
                  <c:v>-77.884615384615387</c:v>
                </c:pt>
                <c:pt idx="30">
                  <c:v>-89.907692307692301</c:v>
                </c:pt>
                <c:pt idx="31">
                  <c:v>-100.96153846153845</c:v>
                </c:pt>
                <c:pt idx="32">
                  <c:v>-110.33846153846153</c:v>
                </c:pt>
                <c:pt idx="33">
                  <c:v>-118.99230769230769</c:v>
                </c:pt>
                <c:pt idx="34">
                  <c:v>-126.44615384615383</c:v>
                </c:pt>
                <c:pt idx="35">
                  <c:v>-131.25384615384615</c:v>
                </c:pt>
                <c:pt idx="36">
                  <c:v>-136.53846153846155</c:v>
                </c:pt>
                <c:pt idx="37">
                  <c:v>-143.75384615384615</c:v>
                </c:pt>
                <c:pt idx="38">
                  <c:v>-151.44615384615383</c:v>
                </c:pt>
                <c:pt idx="39">
                  <c:v>-159.37692307692308</c:v>
                </c:pt>
                <c:pt idx="40">
                  <c:v>-168.50769230769231</c:v>
                </c:pt>
                <c:pt idx="41">
                  <c:v>-179.56923076923076</c:v>
                </c:pt>
                <c:pt idx="42">
                  <c:v>-191.1076923076923</c:v>
                </c:pt>
                <c:pt idx="43">
                  <c:v>-201.2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Coordonnees_brutes!$A$2:$A$52</c:f>
              <c:numCache>
                <c:formatCode>0.00</c:formatCode>
                <c:ptCount val="51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0.56666666666666665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0.66666666666666663</c:v>
                </c:pt>
                <c:pt idx="21">
                  <c:v>0.7</c:v>
                </c:pt>
                <c:pt idx="22">
                  <c:v>0.73333333333333328</c:v>
                </c:pt>
                <c:pt idx="23">
                  <c:v>0.76666666666666672</c:v>
                </c:pt>
                <c:pt idx="24">
                  <c:v>0.8</c:v>
                </c:pt>
                <c:pt idx="25">
                  <c:v>0.83333333333333337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0.93333333333333335</c:v>
                </c:pt>
                <c:pt idx="29">
                  <c:v>0.96666666666666667</c:v>
                </c:pt>
                <c:pt idx="30">
                  <c:v>1</c:v>
                </c:pt>
                <c:pt idx="31">
                  <c:v>1.0333333333333334</c:v>
                </c:pt>
                <c:pt idx="32">
                  <c:v>1.0666666666666667</c:v>
                </c:pt>
                <c:pt idx="33">
                  <c:v>1.1000000000000001</c:v>
                </c:pt>
                <c:pt idx="34">
                  <c:v>1.1333333333333333</c:v>
                </c:pt>
                <c:pt idx="35">
                  <c:v>1.1666666666666667</c:v>
                </c:pt>
                <c:pt idx="36">
                  <c:v>1.2</c:v>
                </c:pt>
                <c:pt idx="37">
                  <c:v>1.2333333333333334</c:v>
                </c:pt>
                <c:pt idx="38">
                  <c:v>1.2666666666666666</c:v>
                </c:pt>
                <c:pt idx="39">
                  <c:v>1.3</c:v>
                </c:pt>
                <c:pt idx="40">
                  <c:v>1.3333333333333333</c:v>
                </c:pt>
                <c:pt idx="41">
                  <c:v>1.3666666666666667</c:v>
                </c:pt>
                <c:pt idx="42">
                  <c:v>1.4</c:v>
                </c:pt>
                <c:pt idx="43">
                  <c:v>1.4333333333333333</c:v>
                </c:pt>
              </c:numCache>
            </c:numRef>
          </c:xVal>
          <c:yVal>
            <c:numRef>
              <c:f>Coordonnees_brutes!$C$2:$C$52</c:f>
              <c:numCache>
                <c:formatCode>General</c:formatCode>
                <c:ptCount val="51"/>
                <c:pt idx="0">
                  <c:v>59.853846153846156</c:v>
                </c:pt>
                <c:pt idx="1">
                  <c:v>61.538461538461533</c:v>
                </c:pt>
                <c:pt idx="2">
                  <c:v>61.538461538461533</c:v>
                </c:pt>
                <c:pt idx="3">
                  <c:v>61.538461538461533</c:v>
                </c:pt>
                <c:pt idx="4">
                  <c:v>61.538461538461533</c:v>
                </c:pt>
                <c:pt idx="5">
                  <c:v>62.984615384615381</c:v>
                </c:pt>
                <c:pt idx="6">
                  <c:v>64.907692307692301</c:v>
                </c:pt>
                <c:pt idx="7">
                  <c:v>67.792307692307688</c:v>
                </c:pt>
                <c:pt idx="8">
                  <c:v>69.715384615384608</c:v>
                </c:pt>
                <c:pt idx="9">
                  <c:v>71.153846153846146</c:v>
                </c:pt>
                <c:pt idx="10">
                  <c:v>71.638461538461527</c:v>
                </c:pt>
                <c:pt idx="11">
                  <c:v>71.638461538461527</c:v>
                </c:pt>
                <c:pt idx="12">
                  <c:v>71.638461538461527</c:v>
                </c:pt>
                <c:pt idx="13">
                  <c:v>70.192307692307693</c:v>
                </c:pt>
                <c:pt idx="14">
                  <c:v>69.469230769230762</c:v>
                </c:pt>
                <c:pt idx="15">
                  <c:v>66.34615384615384</c:v>
                </c:pt>
                <c:pt idx="16">
                  <c:v>62.5</c:v>
                </c:pt>
                <c:pt idx="17">
                  <c:v>57.45384615384615</c:v>
                </c:pt>
                <c:pt idx="18">
                  <c:v>61.3</c:v>
                </c:pt>
                <c:pt idx="19">
                  <c:v>70.430769230769229</c:v>
                </c:pt>
                <c:pt idx="20">
                  <c:v>81.253846153846141</c:v>
                </c:pt>
                <c:pt idx="21">
                  <c:v>90.869230769230768</c:v>
                </c:pt>
                <c:pt idx="22">
                  <c:v>99.038461538461533</c:v>
                </c:pt>
                <c:pt idx="23">
                  <c:v>107.69230769230769</c:v>
                </c:pt>
                <c:pt idx="24">
                  <c:v>115.62307692307692</c:v>
                </c:pt>
                <c:pt idx="25">
                  <c:v>121.87692307692308</c:v>
                </c:pt>
                <c:pt idx="26">
                  <c:v>127.64615384615384</c:v>
                </c:pt>
                <c:pt idx="27">
                  <c:v>131.96923076923076</c:v>
                </c:pt>
                <c:pt idx="28">
                  <c:v>133.65384615384616</c:v>
                </c:pt>
                <c:pt idx="29">
                  <c:v>130.29230769230767</c:v>
                </c:pt>
                <c:pt idx="30">
                  <c:v>125.72307692307692</c:v>
                </c:pt>
                <c:pt idx="31">
                  <c:v>120.43076923076923</c:v>
                </c:pt>
                <c:pt idx="32">
                  <c:v>114.18461538461538</c:v>
                </c:pt>
                <c:pt idx="33">
                  <c:v>107.45384615384614</c:v>
                </c:pt>
                <c:pt idx="34">
                  <c:v>100.48461538461538</c:v>
                </c:pt>
                <c:pt idx="35">
                  <c:v>94.953846153846143</c:v>
                </c:pt>
                <c:pt idx="36">
                  <c:v>90.146153846153837</c:v>
                </c:pt>
                <c:pt idx="37">
                  <c:v>84.138461538461527</c:v>
                </c:pt>
                <c:pt idx="38">
                  <c:v>78.607692307692304</c:v>
                </c:pt>
                <c:pt idx="39">
                  <c:v>72.83846153846153</c:v>
                </c:pt>
                <c:pt idx="40">
                  <c:v>65.623076923076923</c:v>
                </c:pt>
                <c:pt idx="41">
                  <c:v>58.892307692307689</c:v>
                </c:pt>
                <c:pt idx="42">
                  <c:v>50</c:v>
                </c:pt>
                <c:pt idx="43">
                  <c:v>40.38461538461538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37088"/>
        <c:axId val="126138624"/>
      </c:scatterChart>
      <c:valAx>
        <c:axId val="126137088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126138624"/>
        <c:crosses val="autoZero"/>
        <c:crossBetween val="midCat"/>
      </c:valAx>
      <c:valAx>
        <c:axId val="126138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61370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Tete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Coordonnees_brutes!$A$29:$A$50</c:f>
              <c:numCache>
                <c:formatCode>0.00</c:formatCode>
                <c:ptCount val="22"/>
                <c:pt idx="0">
                  <c:v>0.9</c:v>
                </c:pt>
                <c:pt idx="1">
                  <c:v>0.93333333333333335</c:v>
                </c:pt>
                <c:pt idx="2">
                  <c:v>0.96666666666666667</c:v>
                </c:pt>
                <c:pt idx="3">
                  <c:v>1</c:v>
                </c:pt>
                <c:pt idx="4">
                  <c:v>1.0333333333333334</c:v>
                </c:pt>
                <c:pt idx="5">
                  <c:v>1.0666666666666667</c:v>
                </c:pt>
                <c:pt idx="6">
                  <c:v>1.1000000000000001</c:v>
                </c:pt>
                <c:pt idx="7">
                  <c:v>1.1333333333333333</c:v>
                </c:pt>
                <c:pt idx="8">
                  <c:v>1.1666666666666667</c:v>
                </c:pt>
                <c:pt idx="9">
                  <c:v>1.2</c:v>
                </c:pt>
                <c:pt idx="10">
                  <c:v>1.2333333333333334</c:v>
                </c:pt>
                <c:pt idx="11">
                  <c:v>1.2666666666666666</c:v>
                </c:pt>
                <c:pt idx="12">
                  <c:v>1.3</c:v>
                </c:pt>
                <c:pt idx="13">
                  <c:v>1.3333333333333333</c:v>
                </c:pt>
                <c:pt idx="14">
                  <c:v>1.3666666666666667</c:v>
                </c:pt>
                <c:pt idx="15">
                  <c:v>1.4</c:v>
                </c:pt>
                <c:pt idx="16">
                  <c:v>1.4333333333333333</c:v>
                </c:pt>
              </c:numCache>
            </c:numRef>
          </c:xVal>
          <c:yVal>
            <c:numRef>
              <c:f>Coordonnees_brutes!$D$29:$D$50</c:f>
              <c:numCache>
                <c:formatCode>General</c:formatCode>
                <c:ptCount val="22"/>
                <c:pt idx="0">
                  <c:v>-75.961538461538453</c:v>
                </c:pt>
                <c:pt idx="1">
                  <c:v>-70.676923076923075</c:v>
                </c:pt>
                <c:pt idx="2">
                  <c:v>-63.7</c:v>
                </c:pt>
                <c:pt idx="3">
                  <c:v>-61.3</c:v>
                </c:pt>
                <c:pt idx="4">
                  <c:v>-59.138461538461534</c:v>
                </c:pt>
                <c:pt idx="5">
                  <c:v>-60.576923076923073</c:v>
                </c:pt>
                <c:pt idx="6">
                  <c:v>-67.069230769230771</c:v>
                </c:pt>
                <c:pt idx="7">
                  <c:v>-74.761538461538464</c:v>
                </c:pt>
                <c:pt idx="8">
                  <c:v>-84.853846153846149</c:v>
                </c:pt>
                <c:pt idx="9">
                  <c:v>-95.676923076923075</c:v>
                </c:pt>
                <c:pt idx="10">
                  <c:v>-108.17692307692307</c:v>
                </c:pt>
                <c:pt idx="11">
                  <c:v>-119.71538461538461</c:v>
                </c:pt>
                <c:pt idx="12">
                  <c:v>-133.17692307692306</c:v>
                </c:pt>
                <c:pt idx="13">
                  <c:v>-147.11538461538461</c:v>
                </c:pt>
                <c:pt idx="14">
                  <c:v>-161.06153846153845</c:v>
                </c:pt>
                <c:pt idx="15">
                  <c:v>-175.48461538461538</c:v>
                </c:pt>
                <c:pt idx="16">
                  <c:v>-188.94615384615383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Coordonnees_brutes!$A$29:$A$50</c:f>
              <c:numCache>
                <c:formatCode>0.00</c:formatCode>
                <c:ptCount val="22"/>
                <c:pt idx="0">
                  <c:v>0.9</c:v>
                </c:pt>
                <c:pt idx="1">
                  <c:v>0.93333333333333335</c:v>
                </c:pt>
                <c:pt idx="2">
                  <c:v>0.96666666666666667</c:v>
                </c:pt>
                <c:pt idx="3">
                  <c:v>1</c:v>
                </c:pt>
                <c:pt idx="4">
                  <c:v>1.0333333333333334</c:v>
                </c:pt>
                <c:pt idx="5">
                  <c:v>1.0666666666666667</c:v>
                </c:pt>
                <c:pt idx="6">
                  <c:v>1.1000000000000001</c:v>
                </c:pt>
                <c:pt idx="7">
                  <c:v>1.1333333333333333</c:v>
                </c:pt>
                <c:pt idx="8">
                  <c:v>1.1666666666666667</c:v>
                </c:pt>
                <c:pt idx="9">
                  <c:v>1.2</c:v>
                </c:pt>
                <c:pt idx="10">
                  <c:v>1.2333333333333334</c:v>
                </c:pt>
                <c:pt idx="11">
                  <c:v>1.2666666666666666</c:v>
                </c:pt>
                <c:pt idx="12">
                  <c:v>1.3</c:v>
                </c:pt>
                <c:pt idx="13">
                  <c:v>1.3333333333333333</c:v>
                </c:pt>
                <c:pt idx="14">
                  <c:v>1.3666666666666667</c:v>
                </c:pt>
                <c:pt idx="15">
                  <c:v>1.4</c:v>
                </c:pt>
                <c:pt idx="16">
                  <c:v>1.4333333333333333</c:v>
                </c:pt>
              </c:numCache>
            </c:numRef>
          </c:xVal>
          <c:yVal>
            <c:numRef>
              <c:f>Coordonnees_brutes!$E$29:$E$50</c:f>
              <c:numCache>
                <c:formatCode>General</c:formatCode>
                <c:ptCount val="22"/>
                <c:pt idx="0">
                  <c:v>85.815384615384616</c:v>
                </c:pt>
                <c:pt idx="1">
                  <c:v>80.530769230769224</c:v>
                </c:pt>
                <c:pt idx="2">
                  <c:v>80.530769230769224</c:v>
                </c:pt>
                <c:pt idx="3">
                  <c:v>83.176923076923075</c:v>
                </c:pt>
                <c:pt idx="4">
                  <c:v>90.384615384615387</c:v>
                </c:pt>
                <c:pt idx="5">
                  <c:v>96.638461538461527</c:v>
                </c:pt>
                <c:pt idx="6">
                  <c:v>107.93076923076923</c:v>
                </c:pt>
                <c:pt idx="7">
                  <c:v>113.7</c:v>
                </c:pt>
                <c:pt idx="8">
                  <c:v>119.95384615384614</c:v>
                </c:pt>
                <c:pt idx="9">
                  <c:v>121.87692307692308</c:v>
                </c:pt>
                <c:pt idx="10">
                  <c:v>123.31538461538462</c:v>
                </c:pt>
                <c:pt idx="11">
                  <c:v>122.6</c:v>
                </c:pt>
                <c:pt idx="12">
                  <c:v>120.19230769230769</c:v>
                </c:pt>
                <c:pt idx="13">
                  <c:v>115.86923076923077</c:v>
                </c:pt>
                <c:pt idx="14">
                  <c:v>110.33846153846153</c:v>
                </c:pt>
                <c:pt idx="15">
                  <c:v>102.4076923076923</c:v>
                </c:pt>
                <c:pt idx="16">
                  <c:v>94.230769230769226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52480"/>
        <c:axId val="126454400"/>
      </c:scatterChart>
      <c:valAx>
        <c:axId val="126452480"/>
        <c:scaling>
          <c:orientation val="minMax"/>
        </c:scaling>
        <c:delete val="0"/>
        <c:axPos val="b"/>
        <c:title>
          <c:overlay val="0"/>
        </c:title>
        <c:numFmt formatCode="0.00" sourceLinked="1"/>
        <c:majorTickMark val="none"/>
        <c:minorTickMark val="none"/>
        <c:tickLblPos val="nextTo"/>
        <c:crossAx val="126454400"/>
        <c:crosses val="autoZero"/>
        <c:crossBetween val="midCat"/>
      </c:valAx>
      <c:valAx>
        <c:axId val="12645440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26452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Epaule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Coordonnees_brutes!$A$29:$A$50</c:f>
              <c:numCache>
                <c:formatCode>0.00</c:formatCode>
                <c:ptCount val="22"/>
                <c:pt idx="0">
                  <c:v>0.9</c:v>
                </c:pt>
                <c:pt idx="1">
                  <c:v>0.93333333333333335</c:v>
                </c:pt>
                <c:pt idx="2">
                  <c:v>0.96666666666666667</c:v>
                </c:pt>
                <c:pt idx="3">
                  <c:v>1</c:v>
                </c:pt>
                <c:pt idx="4">
                  <c:v>1.0333333333333334</c:v>
                </c:pt>
                <c:pt idx="5">
                  <c:v>1.0666666666666667</c:v>
                </c:pt>
                <c:pt idx="6">
                  <c:v>1.1000000000000001</c:v>
                </c:pt>
                <c:pt idx="7">
                  <c:v>1.1333333333333333</c:v>
                </c:pt>
                <c:pt idx="8">
                  <c:v>1.1666666666666667</c:v>
                </c:pt>
                <c:pt idx="9">
                  <c:v>1.2</c:v>
                </c:pt>
                <c:pt idx="10">
                  <c:v>1.2333333333333334</c:v>
                </c:pt>
                <c:pt idx="11">
                  <c:v>1.2666666666666666</c:v>
                </c:pt>
                <c:pt idx="12">
                  <c:v>1.3</c:v>
                </c:pt>
                <c:pt idx="13">
                  <c:v>1.3333333333333333</c:v>
                </c:pt>
                <c:pt idx="14">
                  <c:v>1.3666666666666667</c:v>
                </c:pt>
                <c:pt idx="15">
                  <c:v>1.4</c:v>
                </c:pt>
                <c:pt idx="16">
                  <c:v>1.4333333333333333</c:v>
                </c:pt>
              </c:numCache>
            </c:numRef>
          </c:xVal>
          <c:yVal>
            <c:numRef>
              <c:f>Coordonnees_brutes!$F$29:$F$50</c:f>
              <c:numCache>
                <c:formatCode>General</c:formatCode>
                <c:ptCount val="22"/>
                <c:pt idx="0">
                  <c:v>-70.192307692307693</c:v>
                </c:pt>
                <c:pt idx="1">
                  <c:v>-75.484615384615381</c:v>
                </c:pt>
                <c:pt idx="2">
                  <c:v>-76.92307692307692</c:v>
                </c:pt>
                <c:pt idx="3">
                  <c:v>-76.2</c:v>
                </c:pt>
                <c:pt idx="4">
                  <c:v>-78.369230769230768</c:v>
                </c:pt>
                <c:pt idx="5">
                  <c:v>-82.453846153846143</c:v>
                </c:pt>
                <c:pt idx="6">
                  <c:v>-87.738461538461536</c:v>
                </c:pt>
                <c:pt idx="7">
                  <c:v>-93.992307692307691</c:v>
                </c:pt>
                <c:pt idx="8">
                  <c:v>-101.2</c:v>
                </c:pt>
                <c:pt idx="9">
                  <c:v>-109.13846153846153</c:v>
                </c:pt>
                <c:pt idx="10">
                  <c:v>-118.26923076923076</c:v>
                </c:pt>
                <c:pt idx="11">
                  <c:v>-128.6076923076923</c:v>
                </c:pt>
                <c:pt idx="12">
                  <c:v>-140.14615384615385</c:v>
                </c:pt>
                <c:pt idx="13">
                  <c:v>-151.19999999999999</c:v>
                </c:pt>
                <c:pt idx="14">
                  <c:v>-163.22307692307692</c:v>
                </c:pt>
                <c:pt idx="15">
                  <c:v>-175.72307692307692</c:v>
                </c:pt>
                <c:pt idx="16">
                  <c:v>-187.73846153846154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Coordonnees_brutes!$A$29:$A$50</c:f>
              <c:numCache>
                <c:formatCode>0.00</c:formatCode>
                <c:ptCount val="22"/>
                <c:pt idx="0">
                  <c:v>0.9</c:v>
                </c:pt>
                <c:pt idx="1">
                  <c:v>0.93333333333333335</c:v>
                </c:pt>
                <c:pt idx="2">
                  <c:v>0.96666666666666667</c:v>
                </c:pt>
                <c:pt idx="3">
                  <c:v>1</c:v>
                </c:pt>
                <c:pt idx="4">
                  <c:v>1.0333333333333334</c:v>
                </c:pt>
                <c:pt idx="5">
                  <c:v>1.0666666666666667</c:v>
                </c:pt>
                <c:pt idx="6">
                  <c:v>1.1000000000000001</c:v>
                </c:pt>
                <c:pt idx="7">
                  <c:v>1.1333333333333333</c:v>
                </c:pt>
                <c:pt idx="8">
                  <c:v>1.1666666666666667</c:v>
                </c:pt>
                <c:pt idx="9">
                  <c:v>1.2</c:v>
                </c:pt>
                <c:pt idx="10">
                  <c:v>1.2333333333333334</c:v>
                </c:pt>
                <c:pt idx="11">
                  <c:v>1.2666666666666666</c:v>
                </c:pt>
                <c:pt idx="12">
                  <c:v>1.3</c:v>
                </c:pt>
                <c:pt idx="13">
                  <c:v>1.3333333333333333</c:v>
                </c:pt>
                <c:pt idx="14">
                  <c:v>1.3666666666666667</c:v>
                </c:pt>
                <c:pt idx="15">
                  <c:v>1.4</c:v>
                </c:pt>
                <c:pt idx="16">
                  <c:v>1.4333333333333333</c:v>
                </c:pt>
              </c:numCache>
            </c:numRef>
          </c:xVal>
          <c:yVal>
            <c:numRef>
              <c:f>Coordonnees_brutes!$G$29:$G$50</c:f>
              <c:numCache>
                <c:formatCode>General</c:formatCode>
                <c:ptCount val="22"/>
                <c:pt idx="0">
                  <c:v>113.46153846153845</c:v>
                </c:pt>
                <c:pt idx="1">
                  <c:v>110.33846153846153</c:v>
                </c:pt>
                <c:pt idx="2">
                  <c:v>103.6076923076923</c:v>
                </c:pt>
                <c:pt idx="3">
                  <c:v>99.76153846153845</c:v>
                </c:pt>
                <c:pt idx="4">
                  <c:v>100.72307692307692</c:v>
                </c:pt>
                <c:pt idx="5">
                  <c:v>101.68461538461538</c:v>
                </c:pt>
                <c:pt idx="6">
                  <c:v>102.64615384615384</c:v>
                </c:pt>
                <c:pt idx="7">
                  <c:v>104.08461538461539</c:v>
                </c:pt>
                <c:pt idx="8">
                  <c:v>103.6076923076923</c:v>
                </c:pt>
                <c:pt idx="9">
                  <c:v>106.96923076923076</c:v>
                </c:pt>
                <c:pt idx="10">
                  <c:v>106.00769230769231</c:v>
                </c:pt>
                <c:pt idx="11">
                  <c:v>103.84615384615384</c:v>
                </c:pt>
                <c:pt idx="12">
                  <c:v>99.76153846153845</c:v>
                </c:pt>
                <c:pt idx="13">
                  <c:v>94.953846153846143</c:v>
                </c:pt>
                <c:pt idx="14">
                  <c:v>89.184615384615384</c:v>
                </c:pt>
                <c:pt idx="15">
                  <c:v>81.969230769230762</c:v>
                </c:pt>
                <c:pt idx="16">
                  <c:v>74.761538461538464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88576"/>
        <c:axId val="126490496"/>
      </c:scatterChart>
      <c:valAx>
        <c:axId val="126488576"/>
        <c:scaling>
          <c:orientation val="minMax"/>
        </c:scaling>
        <c:delete val="0"/>
        <c:axPos val="b"/>
        <c:title>
          <c:overlay val="0"/>
        </c:title>
        <c:numFmt formatCode="0.00" sourceLinked="1"/>
        <c:majorTickMark val="none"/>
        <c:minorTickMark val="none"/>
        <c:tickLblPos val="nextTo"/>
        <c:crossAx val="126490496"/>
        <c:crosses val="autoZero"/>
        <c:crossBetween val="midCat"/>
      </c:valAx>
      <c:valAx>
        <c:axId val="12649049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26488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Trajectoire</a:t>
            </a:r>
            <a:r>
              <a:rPr lang="fr-FR" baseline="0"/>
              <a:t> du centre de masse en phase aérienne</a:t>
            </a:r>
            <a:endParaRPr lang="fr-FR"/>
          </a:p>
        </c:rich>
      </c:tx>
      <c:layout>
        <c:manualLayout>
          <c:xMode val="edge"/>
          <c:yMode val="edge"/>
          <c:x val="0.12065966754155731"/>
          <c:y val="3.2407407407407406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CM_corps_salto!$B$23:$B$43</c:f>
              <c:numCache>
                <c:formatCode>General</c:formatCode>
                <c:ptCount val="21"/>
                <c:pt idx="0">
                  <c:v>0.10269911025846154</c:v>
                </c:pt>
                <c:pt idx="1">
                  <c:v>-3.2787844707692537E-3</c:v>
                </c:pt>
                <c:pt idx="2">
                  <c:v>-8.8261129563076926E-2</c:v>
                </c:pt>
                <c:pt idx="3">
                  <c:v>-0.17736724730769229</c:v>
                </c:pt>
                <c:pt idx="4">
                  <c:v>-0.26944014963692309</c:v>
                </c:pt>
                <c:pt idx="5">
                  <c:v>-0.34393712558153844</c:v>
                </c:pt>
                <c:pt idx="6">
                  <c:v>-0.43534523853538459</c:v>
                </c:pt>
                <c:pt idx="7">
                  <c:v>-0.51980257696307686</c:v>
                </c:pt>
                <c:pt idx="8">
                  <c:v>-0.59697918750461521</c:v>
                </c:pt>
                <c:pt idx="9">
                  <c:v>-0.67742086248923072</c:v>
                </c:pt>
                <c:pt idx="10">
                  <c:v>-0.77466946587076924</c:v>
                </c:pt>
                <c:pt idx="11">
                  <c:v>-0.89138970497846148</c:v>
                </c:pt>
                <c:pt idx="12">
                  <c:v>-1.0286671795446154</c:v>
                </c:pt>
                <c:pt idx="13">
                  <c:v>-1.1609447518830769</c:v>
                </c:pt>
                <c:pt idx="14">
                  <c:v>-1.3019159215046152</c:v>
                </c:pt>
                <c:pt idx="15">
                  <c:v>-1.4210659902246152</c:v>
                </c:pt>
                <c:pt idx="16">
                  <c:v>-1.5514244946061535</c:v>
                </c:pt>
                <c:pt idx="17">
                  <c:v>-1.6607073498676925</c:v>
                </c:pt>
                <c:pt idx="18">
                  <c:v>-1.7539737141261538</c:v>
                </c:pt>
                <c:pt idx="19">
                  <c:v>-1.8447634478000001</c:v>
                </c:pt>
                <c:pt idx="20">
                  <c:v>-1.9290640513692308</c:v>
                </c:pt>
              </c:numCache>
            </c:numRef>
          </c:xVal>
          <c:yVal>
            <c:numRef>
              <c:f>CM_corps_salto!$C$23:$C$43</c:f>
              <c:numCache>
                <c:formatCode>General</c:formatCode>
                <c:ptCount val="21"/>
                <c:pt idx="0">
                  <c:v>0.78553645747384604</c:v>
                </c:pt>
                <c:pt idx="1">
                  <c:v>0.85249123074769217</c:v>
                </c:pt>
                <c:pt idx="2">
                  <c:v>0.93275208414769228</c:v>
                </c:pt>
                <c:pt idx="3">
                  <c:v>0.99934940764615388</c:v>
                </c:pt>
                <c:pt idx="4">
                  <c:v>1.0459127834799999</c:v>
                </c:pt>
                <c:pt idx="5">
                  <c:v>1.0894810161569231</c:v>
                </c:pt>
                <c:pt idx="6">
                  <c:v>1.1177368092646154</c:v>
                </c:pt>
                <c:pt idx="7">
                  <c:v>1.1642777629876924</c:v>
                </c:pt>
                <c:pt idx="8">
                  <c:v>1.1900054142799998</c:v>
                </c:pt>
                <c:pt idx="9">
                  <c:v>1.2062924139476923</c:v>
                </c:pt>
                <c:pt idx="10">
                  <c:v>1.2324802751876924</c:v>
                </c:pt>
                <c:pt idx="11">
                  <c:v>1.2464646205415384</c:v>
                </c:pt>
                <c:pt idx="12">
                  <c:v>1.2344886863446154</c:v>
                </c:pt>
                <c:pt idx="13">
                  <c:v>1.1968991851784616</c:v>
                </c:pt>
                <c:pt idx="14">
                  <c:v>1.1460871447630767</c:v>
                </c:pt>
                <c:pt idx="15">
                  <c:v>1.0847316340923077</c:v>
                </c:pt>
                <c:pt idx="16">
                  <c:v>0.9853191420830768</c:v>
                </c:pt>
                <c:pt idx="17">
                  <c:v>0.87129012466461542</c:v>
                </c:pt>
                <c:pt idx="18">
                  <c:v>0.75899518495999996</c:v>
                </c:pt>
                <c:pt idx="19">
                  <c:v>0.6370078400646153</c:v>
                </c:pt>
                <c:pt idx="20">
                  <c:v>0.50755118939999999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568320"/>
        <c:axId val="126582784"/>
      </c:scatterChart>
      <c:valAx>
        <c:axId val="12656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Horizontal (m)</a:t>
                </a:r>
                <a:r>
                  <a:rPr lang="fr-FR" baseline="0"/>
                  <a:t> 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6582784"/>
        <c:crosses val="autoZero"/>
        <c:crossBetween val="midCat"/>
      </c:valAx>
      <c:valAx>
        <c:axId val="126582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Vertical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6568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aseline="0"/>
              <a:t>Evolution du centre de masse au cours du temps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Longueur</c:v>
          </c:tx>
          <c:xVal>
            <c:numRef>
              <c:f>CM_corps_salto!$A$23:$A$43</c:f>
              <c:numCache>
                <c:formatCode>0.00</c:formatCode>
                <c:ptCount val="21"/>
                <c:pt idx="0">
                  <c:v>0.7</c:v>
                </c:pt>
                <c:pt idx="1">
                  <c:v>0.73333333333333328</c:v>
                </c:pt>
                <c:pt idx="2">
                  <c:v>0.76666666666666672</c:v>
                </c:pt>
                <c:pt idx="3">
                  <c:v>0.8</c:v>
                </c:pt>
                <c:pt idx="4">
                  <c:v>0.83333333333333337</c:v>
                </c:pt>
                <c:pt idx="5">
                  <c:v>0.8666666666666667</c:v>
                </c:pt>
                <c:pt idx="6">
                  <c:v>0.9</c:v>
                </c:pt>
                <c:pt idx="7">
                  <c:v>0.93333333333333335</c:v>
                </c:pt>
                <c:pt idx="8">
                  <c:v>0.96666666666666667</c:v>
                </c:pt>
                <c:pt idx="9">
                  <c:v>1</c:v>
                </c:pt>
                <c:pt idx="10">
                  <c:v>1.0333333333333334</c:v>
                </c:pt>
                <c:pt idx="11">
                  <c:v>1.0666666666666667</c:v>
                </c:pt>
                <c:pt idx="12">
                  <c:v>1.1000000000000001</c:v>
                </c:pt>
                <c:pt idx="13">
                  <c:v>1.1333333333333333</c:v>
                </c:pt>
                <c:pt idx="14">
                  <c:v>1.1666666666666667</c:v>
                </c:pt>
                <c:pt idx="15">
                  <c:v>1.2</c:v>
                </c:pt>
                <c:pt idx="16">
                  <c:v>1.2333333333333334</c:v>
                </c:pt>
                <c:pt idx="17">
                  <c:v>1.2666666666666666</c:v>
                </c:pt>
                <c:pt idx="18">
                  <c:v>1.3</c:v>
                </c:pt>
                <c:pt idx="19">
                  <c:v>1.3333333333333333</c:v>
                </c:pt>
                <c:pt idx="20">
                  <c:v>1.3666666666666667</c:v>
                </c:pt>
              </c:numCache>
            </c:numRef>
          </c:xVal>
          <c:yVal>
            <c:numRef>
              <c:f>CM_corps_salto!$B$23:$B$43</c:f>
              <c:numCache>
                <c:formatCode>General</c:formatCode>
                <c:ptCount val="21"/>
                <c:pt idx="0">
                  <c:v>0.10269911025846154</c:v>
                </c:pt>
                <c:pt idx="1">
                  <c:v>-3.2787844707692537E-3</c:v>
                </c:pt>
                <c:pt idx="2">
                  <c:v>-8.8261129563076926E-2</c:v>
                </c:pt>
                <c:pt idx="3">
                  <c:v>-0.17736724730769229</c:v>
                </c:pt>
                <c:pt idx="4">
                  <c:v>-0.26944014963692309</c:v>
                </c:pt>
                <c:pt idx="5">
                  <c:v>-0.34393712558153844</c:v>
                </c:pt>
                <c:pt idx="6">
                  <c:v>-0.43534523853538459</c:v>
                </c:pt>
                <c:pt idx="7">
                  <c:v>-0.51980257696307686</c:v>
                </c:pt>
                <c:pt idx="8">
                  <c:v>-0.59697918750461521</c:v>
                </c:pt>
                <c:pt idx="9">
                  <c:v>-0.67742086248923072</c:v>
                </c:pt>
                <c:pt idx="10">
                  <c:v>-0.77466946587076924</c:v>
                </c:pt>
                <c:pt idx="11">
                  <c:v>-0.89138970497846148</c:v>
                </c:pt>
                <c:pt idx="12">
                  <c:v>-1.0286671795446154</c:v>
                </c:pt>
                <c:pt idx="13">
                  <c:v>-1.1609447518830769</c:v>
                </c:pt>
                <c:pt idx="14">
                  <c:v>-1.3019159215046152</c:v>
                </c:pt>
                <c:pt idx="15">
                  <c:v>-1.4210659902246152</c:v>
                </c:pt>
                <c:pt idx="16">
                  <c:v>-1.5514244946061535</c:v>
                </c:pt>
                <c:pt idx="17">
                  <c:v>-1.6607073498676925</c:v>
                </c:pt>
                <c:pt idx="18">
                  <c:v>-1.7539737141261538</c:v>
                </c:pt>
                <c:pt idx="19">
                  <c:v>-1.8447634478000001</c:v>
                </c:pt>
                <c:pt idx="20">
                  <c:v>-1.9290640513692308</c:v>
                </c:pt>
              </c:numCache>
            </c:numRef>
          </c:yVal>
          <c:smooth val="1"/>
        </c:ser>
        <c:ser>
          <c:idx val="1"/>
          <c:order val="1"/>
          <c:tx>
            <c:v>Hauteur</c:v>
          </c:tx>
          <c:xVal>
            <c:numRef>
              <c:f>CM_corps_salto!$A$23:$A$43</c:f>
              <c:numCache>
                <c:formatCode>0.00</c:formatCode>
                <c:ptCount val="21"/>
                <c:pt idx="0">
                  <c:v>0.7</c:v>
                </c:pt>
                <c:pt idx="1">
                  <c:v>0.73333333333333328</c:v>
                </c:pt>
                <c:pt idx="2">
                  <c:v>0.76666666666666672</c:v>
                </c:pt>
                <c:pt idx="3">
                  <c:v>0.8</c:v>
                </c:pt>
                <c:pt idx="4">
                  <c:v>0.83333333333333337</c:v>
                </c:pt>
                <c:pt idx="5">
                  <c:v>0.8666666666666667</c:v>
                </c:pt>
                <c:pt idx="6">
                  <c:v>0.9</c:v>
                </c:pt>
                <c:pt idx="7">
                  <c:v>0.93333333333333335</c:v>
                </c:pt>
                <c:pt idx="8">
                  <c:v>0.96666666666666667</c:v>
                </c:pt>
                <c:pt idx="9">
                  <c:v>1</c:v>
                </c:pt>
                <c:pt idx="10">
                  <c:v>1.0333333333333334</c:v>
                </c:pt>
                <c:pt idx="11">
                  <c:v>1.0666666666666667</c:v>
                </c:pt>
                <c:pt idx="12">
                  <c:v>1.1000000000000001</c:v>
                </c:pt>
                <c:pt idx="13">
                  <c:v>1.1333333333333333</c:v>
                </c:pt>
                <c:pt idx="14">
                  <c:v>1.1666666666666667</c:v>
                </c:pt>
                <c:pt idx="15">
                  <c:v>1.2</c:v>
                </c:pt>
                <c:pt idx="16">
                  <c:v>1.2333333333333334</c:v>
                </c:pt>
                <c:pt idx="17">
                  <c:v>1.2666666666666666</c:v>
                </c:pt>
                <c:pt idx="18">
                  <c:v>1.3</c:v>
                </c:pt>
                <c:pt idx="19">
                  <c:v>1.3333333333333333</c:v>
                </c:pt>
                <c:pt idx="20">
                  <c:v>1.3666666666666667</c:v>
                </c:pt>
              </c:numCache>
            </c:numRef>
          </c:xVal>
          <c:yVal>
            <c:numRef>
              <c:f>CM_corps_salto!$C$23:$C$43</c:f>
              <c:numCache>
                <c:formatCode>General</c:formatCode>
                <c:ptCount val="21"/>
                <c:pt idx="0">
                  <c:v>0.78553645747384604</c:v>
                </c:pt>
                <c:pt idx="1">
                  <c:v>0.85249123074769217</c:v>
                </c:pt>
                <c:pt idx="2">
                  <c:v>0.93275208414769228</c:v>
                </c:pt>
                <c:pt idx="3">
                  <c:v>0.99934940764615388</c:v>
                </c:pt>
                <c:pt idx="4">
                  <c:v>1.0459127834799999</c:v>
                </c:pt>
                <c:pt idx="5">
                  <c:v>1.0894810161569231</c:v>
                </c:pt>
                <c:pt idx="6">
                  <c:v>1.1177368092646154</c:v>
                </c:pt>
                <c:pt idx="7">
                  <c:v>1.1642777629876924</c:v>
                </c:pt>
                <c:pt idx="8">
                  <c:v>1.1900054142799998</c:v>
                </c:pt>
                <c:pt idx="9">
                  <c:v>1.2062924139476923</c:v>
                </c:pt>
                <c:pt idx="10">
                  <c:v>1.2324802751876924</c:v>
                </c:pt>
                <c:pt idx="11">
                  <c:v>1.2464646205415384</c:v>
                </c:pt>
                <c:pt idx="12">
                  <c:v>1.2344886863446154</c:v>
                </c:pt>
                <c:pt idx="13">
                  <c:v>1.1968991851784616</c:v>
                </c:pt>
                <c:pt idx="14">
                  <c:v>1.1460871447630767</c:v>
                </c:pt>
                <c:pt idx="15">
                  <c:v>1.0847316340923077</c:v>
                </c:pt>
                <c:pt idx="16">
                  <c:v>0.9853191420830768</c:v>
                </c:pt>
                <c:pt idx="17">
                  <c:v>0.87129012466461542</c:v>
                </c:pt>
                <c:pt idx="18">
                  <c:v>0.75899518495999996</c:v>
                </c:pt>
                <c:pt idx="19">
                  <c:v>0.6370078400646153</c:v>
                </c:pt>
                <c:pt idx="20">
                  <c:v>0.50755118939999999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612992"/>
        <c:axId val="126614912"/>
      </c:scatterChart>
      <c:valAx>
        <c:axId val="12661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Temps (s)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26614912"/>
        <c:crosses val="autoZero"/>
        <c:crossBetween val="midCat"/>
      </c:valAx>
      <c:valAx>
        <c:axId val="126614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6612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Variation de l'angle de rotation du buste en</a:t>
            </a:r>
            <a:r>
              <a:rPr lang="fr-FR" baseline="0"/>
              <a:t> phase aérienne</a:t>
            </a:r>
            <a:endParaRPr lang="fr-FR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Rot_tronc_salto!$A$18:$A$50</c:f>
              <c:numCache>
                <c:formatCode>0.00</c:formatCode>
                <c:ptCount val="33"/>
                <c:pt idx="0">
                  <c:v>0.53333333333333333</c:v>
                </c:pt>
                <c:pt idx="1">
                  <c:v>0.56666666666666665</c:v>
                </c:pt>
                <c:pt idx="2">
                  <c:v>0.6</c:v>
                </c:pt>
                <c:pt idx="3">
                  <c:v>0.6333333333333333</c:v>
                </c:pt>
                <c:pt idx="4">
                  <c:v>0.66666666666666663</c:v>
                </c:pt>
                <c:pt idx="5">
                  <c:v>0.7</c:v>
                </c:pt>
                <c:pt idx="6">
                  <c:v>0.73333333333333328</c:v>
                </c:pt>
                <c:pt idx="7">
                  <c:v>0.76666666666666672</c:v>
                </c:pt>
                <c:pt idx="8">
                  <c:v>0.8</c:v>
                </c:pt>
                <c:pt idx="9">
                  <c:v>0.83333333333333337</c:v>
                </c:pt>
                <c:pt idx="10">
                  <c:v>0.8666666666666667</c:v>
                </c:pt>
                <c:pt idx="11">
                  <c:v>0.9</c:v>
                </c:pt>
                <c:pt idx="12">
                  <c:v>0.93333333333333335</c:v>
                </c:pt>
                <c:pt idx="13">
                  <c:v>0.96666666666666667</c:v>
                </c:pt>
                <c:pt idx="14">
                  <c:v>1</c:v>
                </c:pt>
                <c:pt idx="15">
                  <c:v>1.0333333333333334</c:v>
                </c:pt>
                <c:pt idx="16">
                  <c:v>1.0666666666666667</c:v>
                </c:pt>
                <c:pt idx="17">
                  <c:v>1.1000000000000001</c:v>
                </c:pt>
                <c:pt idx="18">
                  <c:v>1.1333333333333333</c:v>
                </c:pt>
                <c:pt idx="19">
                  <c:v>1.1666666666666667</c:v>
                </c:pt>
                <c:pt idx="20">
                  <c:v>1.2</c:v>
                </c:pt>
                <c:pt idx="21">
                  <c:v>1.2333333333333334</c:v>
                </c:pt>
                <c:pt idx="22">
                  <c:v>1.2666666666666666</c:v>
                </c:pt>
                <c:pt idx="23">
                  <c:v>1.3</c:v>
                </c:pt>
                <c:pt idx="24">
                  <c:v>1.3333333333333333</c:v>
                </c:pt>
                <c:pt idx="25">
                  <c:v>1.3666666666666667</c:v>
                </c:pt>
                <c:pt idx="26">
                  <c:v>1.4</c:v>
                </c:pt>
                <c:pt idx="27">
                  <c:v>1.4333333333333333</c:v>
                </c:pt>
              </c:numCache>
            </c:numRef>
          </c:xVal>
          <c:yVal>
            <c:numRef>
              <c:f>Rot_tronc_salto!$D$18:$D$50</c:f>
              <c:numCache>
                <c:formatCode>General</c:formatCode>
                <c:ptCount val="33"/>
                <c:pt idx="3">
                  <c:v>14.129721052737299</c:v>
                </c:pt>
                <c:pt idx="4">
                  <c:v>21.250505507133234</c:v>
                </c:pt>
                <c:pt idx="5">
                  <c:v>28.717413564898557</c:v>
                </c:pt>
                <c:pt idx="6">
                  <c:v>43.327346017227278</c:v>
                </c:pt>
                <c:pt idx="7">
                  <c:v>55.305661405820807</c:v>
                </c:pt>
                <c:pt idx="8">
                  <c:v>69.79349174730325</c:v>
                </c:pt>
                <c:pt idx="9">
                  <c:v>89.158074745854847</c:v>
                </c:pt>
                <c:pt idx="10">
                  <c:v>109.17777136397515</c:v>
                </c:pt>
                <c:pt idx="11">
                  <c:v>129.32444625184115</c:v>
                </c:pt>
                <c:pt idx="12">
                  <c:v>151.80305308718536</c:v>
                </c:pt>
                <c:pt idx="13">
                  <c:v>182.06367112401639</c:v>
                </c:pt>
                <c:pt idx="14">
                  <c:v>207.8340539405508</c:v>
                </c:pt>
                <c:pt idx="15">
                  <c:v>228.90120086197794</c:v>
                </c:pt>
                <c:pt idx="16">
                  <c:v>245.85445803957836</c:v>
                </c:pt>
                <c:pt idx="17">
                  <c:v>261.25489741636443</c:v>
                </c:pt>
                <c:pt idx="18">
                  <c:v>276.32975779986145</c:v>
                </c:pt>
                <c:pt idx="19">
                  <c:v>286.06347548476793</c:v>
                </c:pt>
                <c:pt idx="20">
                  <c:v>301.54913065319715</c:v>
                </c:pt>
                <c:pt idx="21">
                  <c:v>310.63403590032408</c:v>
                </c:pt>
                <c:pt idx="22">
                  <c:v>317.85783297609646</c:v>
                </c:pt>
                <c:pt idx="23">
                  <c:v>324.46232220802563</c:v>
                </c:pt>
                <c:pt idx="24">
                  <c:v>329.45571698531245</c:v>
                </c:pt>
                <c:pt idx="25">
                  <c:v>331.64807878434732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71776"/>
        <c:axId val="126313216"/>
      </c:scatterChart>
      <c:valAx>
        <c:axId val="12617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Temps (s)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26313216"/>
        <c:crosses val="autoZero"/>
        <c:crossBetween val="midCat"/>
      </c:valAx>
      <c:valAx>
        <c:axId val="12631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Angle (degré)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6171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172309711286087"/>
          <c:y val="0.45108121901428988"/>
          <c:w val="0.12418955322892331"/>
          <c:h val="8.3717191601049873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Vitesses!$C$1</c:f>
              <c:strCache>
                <c:ptCount val="1"/>
                <c:pt idx="0">
                  <c:v>V_horiz_salto</c:v>
                </c:pt>
              </c:strCache>
            </c:strRef>
          </c:tx>
          <c:spPr>
            <a:ln w="28575">
              <a:noFill/>
            </a:ln>
          </c:spPr>
          <c:xVal>
            <c:numRef>
              <c:f>Vitesses!$A$22:$A$42</c:f>
              <c:numCache>
                <c:formatCode>0.00</c:formatCode>
                <c:ptCount val="21"/>
                <c:pt idx="0">
                  <c:v>0.66666666666666663</c:v>
                </c:pt>
                <c:pt idx="1">
                  <c:v>0.7</c:v>
                </c:pt>
                <c:pt idx="2">
                  <c:v>0.73333333333333328</c:v>
                </c:pt>
                <c:pt idx="3">
                  <c:v>0.76666666666666672</c:v>
                </c:pt>
                <c:pt idx="4">
                  <c:v>0.8</c:v>
                </c:pt>
                <c:pt idx="5">
                  <c:v>0.83333333333333337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0.93333333333333335</c:v>
                </c:pt>
                <c:pt idx="9">
                  <c:v>0.96666666666666667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1.1000000000000001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xVal>
          <c:yVal>
            <c:numRef>
              <c:f>Vitesses!$C$22:$C$42</c:f>
              <c:numCache>
                <c:formatCode>General</c:formatCode>
                <c:ptCount val="21"/>
                <c:pt idx="0">
                  <c:v>-2.3395850793692303</c:v>
                </c:pt>
                <c:pt idx="1">
                  <c:v>-2.7472244320153854</c:v>
                </c:pt>
                <c:pt idx="2">
                  <c:v>-2.864403597323073</c:v>
                </c:pt>
                <c:pt idx="3">
                  <c:v>-2.6113269425538417</c:v>
                </c:pt>
                <c:pt idx="4">
                  <c:v>-2.7176853011076934</c:v>
                </c:pt>
                <c:pt idx="5">
                  <c:v>-2.4985481741076927</c:v>
                </c:pt>
                <c:pt idx="6">
                  <c:v>-2.4885763334769231</c:v>
                </c:pt>
                <c:pt idx="7">
                  <c:v>-2.6379817707230768</c:v>
                </c:pt>
                <c:pt idx="8">
                  <c:v>-2.4245092345384598</c:v>
                </c:pt>
                <c:pt idx="9">
                  <c:v>-2.3642742828923087</c:v>
                </c:pt>
                <c:pt idx="10">
                  <c:v>-2.6653541754923067</c:v>
                </c:pt>
                <c:pt idx="11">
                  <c:v>-3.2095326373384623</c:v>
                </c:pt>
                <c:pt idx="12">
                  <c:v>-3.8099657051076932</c:v>
                </c:pt>
                <c:pt idx="13">
                  <c:v>-4.0433257035692316</c:v>
                </c:pt>
                <c:pt idx="14">
                  <c:v>-4.0987311293999982</c:v>
                </c:pt>
                <c:pt idx="15">
                  <c:v>-3.9018185751230758</c:v>
                </c:pt>
                <c:pt idx="16">
                  <c:v>-3.7426285965230752</c:v>
                </c:pt>
                <c:pt idx="17">
                  <c:v>-3.5946203946461606</c:v>
                </c:pt>
                <c:pt idx="18">
                  <c:v>-3.0382382928000049</c:v>
                </c:pt>
                <c:pt idx="19">
                  <c:v>-2.7608414689846144</c:v>
                </c:pt>
                <c:pt idx="20">
                  <c:v>-2.6263550586461553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Vitesses!$D$1</c:f>
              <c:strCache>
                <c:ptCount val="1"/>
                <c:pt idx="0">
                  <c:v>V_vert_salto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4313692038495188"/>
                  <c:y val="-0.47451042578011082"/>
                </c:manualLayout>
              </c:layout>
              <c:numFmt formatCode="General" sourceLinked="0"/>
            </c:trendlineLbl>
          </c:trendline>
          <c:xVal>
            <c:numRef>
              <c:f>Vitesses!$A$23:$A$42</c:f>
              <c:numCache>
                <c:formatCode>0.00</c:formatCode>
                <c:ptCount val="20"/>
                <c:pt idx="0">
                  <c:v>0.7</c:v>
                </c:pt>
                <c:pt idx="1">
                  <c:v>0.73333333333333328</c:v>
                </c:pt>
                <c:pt idx="2">
                  <c:v>0.76666666666666672</c:v>
                </c:pt>
                <c:pt idx="3">
                  <c:v>0.8</c:v>
                </c:pt>
                <c:pt idx="4">
                  <c:v>0.83333333333333337</c:v>
                </c:pt>
                <c:pt idx="5">
                  <c:v>0.8666666666666667</c:v>
                </c:pt>
                <c:pt idx="6">
                  <c:v>0.9</c:v>
                </c:pt>
                <c:pt idx="7">
                  <c:v>0.93333333333333335</c:v>
                </c:pt>
                <c:pt idx="8">
                  <c:v>0.96666666666666667</c:v>
                </c:pt>
                <c:pt idx="9">
                  <c:v>1</c:v>
                </c:pt>
                <c:pt idx="10">
                  <c:v>1.0333333333333334</c:v>
                </c:pt>
                <c:pt idx="11">
                  <c:v>1.0666666666666667</c:v>
                </c:pt>
                <c:pt idx="12">
                  <c:v>1.1000000000000001</c:v>
                </c:pt>
                <c:pt idx="13">
                  <c:v>1.1333333333333333</c:v>
                </c:pt>
                <c:pt idx="14">
                  <c:v>1.1666666666666667</c:v>
                </c:pt>
                <c:pt idx="15">
                  <c:v>1.2</c:v>
                </c:pt>
                <c:pt idx="16">
                  <c:v>1.2333333333333334</c:v>
                </c:pt>
                <c:pt idx="17">
                  <c:v>1.2666666666666666</c:v>
                </c:pt>
                <c:pt idx="18">
                  <c:v>1.3</c:v>
                </c:pt>
                <c:pt idx="19">
                  <c:v>1.3333333333333333</c:v>
                </c:pt>
              </c:numCache>
            </c:numRef>
          </c:xVal>
          <c:yVal>
            <c:numRef>
              <c:f>Vitesses!$D$23:$D$42</c:f>
              <c:numCache>
                <c:formatCode>General</c:formatCode>
                <c:ptCount val="20"/>
                <c:pt idx="0">
                  <c:v>2.2416908405076916</c:v>
                </c:pt>
                <c:pt idx="1">
                  <c:v>2.2082344001076906</c:v>
                </c:pt>
                <c:pt idx="2">
                  <c:v>2.2028726534769225</c:v>
                </c:pt>
                <c:pt idx="3">
                  <c:v>1.6974104899846152</c:v>
                </c:pt>
                <c:pt idx="4">
                  <c:v>1.351974127661538</c:v>
                </c:pt>
                <c:pt idx="5">
                  <c:v>1.0773603867692318</c:v>
                </c:pt>
                <c:pt idx="6">
                  <c:v>1.1219512024615399</c:v>
                </c:pt>
                <c:pt idx="7">
                  <c:v>1.0840290752307671</c:v>
                </c:pt>
                <c:pt idx="8">
                  <c:v>0.63021976439999861</c:v>
                </c:pt>
                <c:pt idx="9">
                  <c:v>0.63712291361538798</c:v>
                </c:pt>
                <c:pt idx="10">
                  <c:v>0.60258309890769202</c:v>
                </c:pt>
                <c:pt idx="11">
                  <c:v>3.0126167353844442E-2</c:v>
                </c:pt>
                <c:pt idx="12">
                  <c:v>-0.74348153044615184</c:v>
                </c:pt>
                <c:pt idx="13">
                  <c:v>-1.3260231237230804</c:v>
                </c:pt>
                <c:pt idx="14">
                  <c:v>-1.6825132662923097</c:v>
                </c:pt>
                <c:pt idx="15">
                  <c:v>-2.4115200401999992</c:v>
                </c:pt>
                <c:pt idx="16">
                  <c:v>-3.2016226414153843</c:v>
                </c:pt>
                <c:pt idx="17">
                  <c:v>-3.3948593568461534</c:v>
                </c:pt>
                <c:pt idx="18">
                  <c:v>-3.5142342690000024</c:v>
                </c:pt>
                <c:pt idx="19">
                  <c:v>-3.7716599334000005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Vitesses!$B$1</c:f>
              <c:strCache>
                <c:ptCount val="1"/>
                <c:pt idx="0">
                  <c:v>V_horiz_course</c:v>
                </c:pt>
              </c:strCache>
            </c:strRef>
          </c:tx>
          <c:spPr>
            <a:ln w="28575">
              <a:noFill/>
            </a:ln>
          </c:spPr>
          <c:xVal>
            <c:numRef>
              <c:f>Vitesses!$A$2:$A$22</c:f>
              <c:numCache>
                <c:formatCode>0.00</c:formatCode>
                <c:ptCount val="21"/>
                <c:pt idx="0">
                  <c:v>0</c:v>
                </c:pt>
                <c:pt idx="1">
                  <c:v>0.3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0.56666666666666665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0.66666666666666663</c:v>
                </c:pt>
              </c:numCache>
            </c:numRef>
          </c:xVal>
          <c:yVal>
            <c:numRef>
              <c:f>Vitesses!$B$2:$B$22</c:f>
              <c:numCache>
                <c:formatCode>General</c:formatCode>
                <c:ptCount val="21"/>
                <c:pt idx="1">
                  <c:v>-3.5342307692307617</c:v>
                </c:pt>
                <c:pt idx="2">
                  <c:v>1.1538461538461564</c:v>
                </c:pt>
                <c:pt idx="3">
                  <c:v>-2.8846153846153877</c:v>
                </c:pt>
                <c:pt idx="4">
                  <c:v>-2.847692307692304</c:v>
                </c:pt>
                <c:pt idx="5">
                  <c:v>-3.7130769230769216</c:v>
                </c:pt>
                <c:pt idx="6">
                  <c:v>-3.6057692307692339</c:v>
                </c:pt>
                <c:pt idx="7">
                  <c:v>-3.173076923076926</c:v>
                </c:pt>
                <c:pt idx="8">
                  <c:v>-3.0288461538461506</c:v>
                </c:pt>
                <c:pt idx="9">
                  <c:v>-2.884615384615385</c:v>
                </c:pt>
                <c:pt idx="10">
                  <c:v>-2.884615384615385</c:v>
                </c:pt>
                <c:pt idx="11">
                  <c:v>-2.9573076923076917</c:v>
                </c:pt>
                <c:pt idx="12">
                  <c:v>-2.8488461538461514</c:v>
                </c:pt>
                <c:pt idx="13">
                  <c:v>-2.9203846153846129</c:v>
                </c:pt>
                <c:pt idx="14">
                  <c:v>-3.7500000000000009</c:v>
                </c:pt>
                <c:pt idx="15">
                  <c:v>-4.4711538461538476</c:v>
                </c:pt>
                <c:pt idx="16">
                  <c:v>-4.4711538461538494</c:v>
                </c:pt>
                <c:pt idx="17">
                  <c:v>-3.8942307692307696</c:v>
                </c:pt>
                <c:pt idx="18">
                  <c:v>-3.3899999999999988</c:v>
                </c:pt>
                <c:pt idx="19">
                  <c:v>-3.0288461538461542</c:v>
                </c:pt>
                <c:pt idx="20">
                  <c:v>-2.5234615384615391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47168"/>
        <c:axId val="127048704"/>
      </c:scatterChart>
      <c:valAx>
        <c:axId val="1270471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7048704"/>
        <c:crosses val="autoZero"/>
        <c:crossBetween val="midCat"/>
      </c:valAx>
      <c:valAx>
        <c:axId val="12704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047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Accelerations!$B$1</c:f>
              <c:strCache>
                <c:ptCount val="1"/>
                <c:pt idx="0">
                  <c:v>A_vert_salto</c:v>
                </c:pt>
              </c:strCache>
            </c:strRef>
          </c:tx>
          <c:spPr>
            <a:ln w="28575">
              <a:noFill/>
            </a:ln>
          </c:spPr>
          <c:xVal>
            <c:numRef>
              <c:f>Accelerations!$A$23:$A$41</c:f>
              <c:numCache>
                <c:formatCode>0.00</c:formatCode>
                <c:ptCount val="19"/>
                <c:pt idx="0">
                  <c:v>0.7</c:v>
                </c:pt>
                <c:pt idx="1">
                  <c:v>0.73333333333333328</c:v>
                </c:pt>
                <c:pt idx="2">
                  <c:v>0.76666666666666672</c:v>
                </c:pt>
                <c:pt idx="3">
                  <c:v>0.8</c:v>
                </c:pt>
                <c:pt idx="4">
                  <c:v>0.83333333333333337</c:v>
                </c:pt>
                <c:pt idx="5">
                  <c:v>0.8666666666666667</c:v>
                </c:pt>
                <c:pt idx="6">
                  <c:v>0.9</c:v>
                </c:pt>
                <c:pt idx="7">
                  <c:v>0.93333333333333335</c:v>
                </c:pt>
                <c:pt idx="8">
                  <c:v>0.96666666666666667</c:v>
                </c:pt>
                <c:pt idx="9">
                  <c:v>1</c:v>
                </c:pt>
                <c:pt idx="10">
                  <c:v>1.0333333333333334</c:v>
                </c:pt>
                <c:pt idx="11">
                  <c:v>1.0666666666666667</c:v>
                </c:pt>
                <c:pt idx="12">
                  <c:v>1.1000000000000001</c:v>
                </c:pt>
                <c:pt idx="13">
                  <c:v>1.1333333333333333</c:v>
                </c:pt>
                <c:pt idx="14">
                  <c:v>1.1666666666666667</c:v>
                </c:pt>
                <c:pt idx="15">
                  <c:v>1.2</c:v>
                </c:pt>
                <c:pt idx="16">
                  <c:v>1.2333333333333334</c:v>
                </c:pt>
                <c:pt idx="17">
                  <c:v>1.2666666666666666</c:v>
                </c:pt>
                <c:pt idx="18">
                  <c:v>1.3</c:v>
                </c:pt>
              </c:numCache>
            </c:numRef>
          </c:xVal>
          <c:yVal>
            <c:numRef>
              <c:f>Accelerations!$B$23:$B$41</c:f>
              <c:numCache>
                <c:formatCode>General</c:formatCode>
                <c:ptCount val="19"/>
                <c:pt idx="0">
                  <c:v>-7.872277769307642</c:v>
                </c:pt>
                <c:pt idx="1">
                  <c:v>2.038462341923152</c:v>
                </c:pt>
                <c:pt idx="2">
                  <c:v>2.2007744432306922</c:v>
                </c:pt>
                <c:pt idx="3">
                  <c:v>1.6916815266922351</c:v>
                </c:pt>
                <c:pt idx="4">
                  <c:v>3.4366345144615549</c:v>
                </c:pt>
                <c:pt idx="5">
                  <c:v>-2.0915039492307623</c:v>
                </c:pt>
                <c:pt idx="6">
                  <c:v>0.96100648407694966</c:v>
                </c:pt>
                <c:pt idx="7">
                  <c:v>4.1056123174615236</c:v>
                </c:pt>
                <c:pt idx="8">
                  <c:v>-3.6126741143077044</c:v>
                </c:pt>
                <c:pt idx="9">
                  <c:v>-12.678875316692286</c:v>
                </c:pt>
                <c:pt idx="10">
                  <c:v>-17.169172944230802</c:v>
                </c:pt>
                <c:pt idx="11">
                  <c:v>-12.506895993461542</c:v>
                </c:pt>
                <c:pt idx="12">
                  <c:v>-4.331481364384576</c:v>
                </c:pt>
                <c:pt idx="13">
                  <c:v>2.1226069266923369</c:v>
                </c:pt>
                <c:pt idx="14">
                  <c:v>5.3415379931538451</c:v>
                </c:pt>
                <c:pt idx="15">
                  <c:v>4.6079727071537304</c:v>
                </c:pt>
                <c:pt idx="16">
                  <c:v>10.565854555846057</c:v>
                </c:pt>
                <c:pt idx="17">
                  <c:v>12.506683884923197</c:v>
                </c:pt>
                <c:pt idx="18">
                  <c:v>6.1782485123077464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Accelerations!$C$1</c:f>
              <c:strCache>
                <c:ptCount val="1"/>
                <c:pt idx="0">
                  <c:v>A_horiz_salto</c:v>
                </c:pt>
              </c:strCache>
            </c:strRef>
          </c:tx>
          <c:spPr>
            <a:ln w="28575">
              <a:noFill/>
            </a:ln>
          </c:spPr>
          <c:xVal>
            <c:numRef>
              <c:f>Accelerations!$A$23:$A$41</c:f>
              <c:numCache>
                <c:formatCode>0.00</c:formatCode>
                <c:ptCount val="19"/>
                <c:pt idx="0">
                  <c:v>0.7</c:v>
                </c:pt>
                <c:pt idx="1">
                  <c:v>0.73333333333333328</c:v>
                </c:pt>
                <c:pt idx="2">
                  <c:v>0.76666666666666672</c:v>
                </c:pt>
                <c:pt idx="3">
                  <c:v>0.8</c:v>
                </c:pt>
                <c:pt idx="4">
                  <c:v>0.83333333333333337</c:v>
                </c:pt>
                <c:pt idx="5">
                  <c:v>0.8666666666666667</c:v>
                </c:pt>
                <c:pt idx="6">
                  <c:v>0.9</c:v>
                </c:pt>
                <c:pt idx="7">
                  <c:v>0.93333333333333335</c:v>
                </c:pt>
                <c:pt idx="8">
                  <c:v>0.96666666666666667</c:v>
                </c:pt>
                <c:pt idx="9">
                  <c:v>1</c:v>
                </c:pt>
                <c:pt idx="10">
                  <c:v>1.0333333333333334</c:v>
                </c:pt>
                <c:pt idx="11">
                  <c:v>1.0666666666666667</c:v>
                </c:pt>
                <c:pt idx="12">
                  <c:v>1.1000000000000001</c:v>
                </c:pt>
                <c:pt idx="13">
                  <c:v>1.1333333333333333</c:v>
                </c:pt>
                <c:pt idx="14">
                  <c:v>1.1666666666666667</c:v>
                </c:pt>
                <c:pt idx="15">
                  <c:v>1.2</c:v>
                </c:pt>
                <c:pt idx="16">
                  <c:v>1.2333333333333334</c:v>
                </c:pt>
                <c:pt idx="17">
                  <c:v>1.2666666666666666</c:v>
                </c:pt>
                <c:pt idx="18">
                  <c:v>1.3</c:v>
                </c:pt>
              </c:numCache>
            </c:numRef>
          </c:xVal>
          <c:yVal>
            <c:numRef>
              <c:f>Accelerations!$C$23:$C$41</c:f>
              <c:numCache>
                <c:formatCode>General</c:formatCode>
                <c:ptCount val="19"/>
                <c:pt idx="0">
                  <c:v>-7.1988821937692373</c:v>
                </c:pt>
                <c:pt idx="1">
                  <c:v>-0.58227280546153581</c:v>
                </c:pt>
                <c:pt idx="2">
                  <c:v>-7.6623586518461195</c:v>
                </c:pt>
                <c:pt idx="3">
                  <c:v>-12.763477887230771</c:v>
                </c:pt>
                <c:pt idx="4">
                  <c:v>-9.3007515482307515</c:v>
                </c:pt>
                <c:pt idx="5">
                  <c:v>-3.4503438779999724</c:v>
                </c:pt>
                <c:pt idx="6">
                  <c:v>0.10003032692302852</c:v>
                </c:pt>
                <c:pt idx="7">
                  <c:v>-7.3759715709231211</c:v>
                </c:pt>
                <c:pt idx="8">
                  <c:v>-6.7035924242306884</c:v>
                </c:pt>
                <c:pt idx="9">
                  <c:v>-0.41454998238459823</c:v>
                </c:pt>
                <c:pt idx="10">
                  <c:v>-9.1049511939231547</c:v>
                </c:pt>
                <c:pt idx="11">
                  <c:v>-20.190969440307661</c:v>
                </c:pt>
                <c:pt idx="12">
                  <c:v>-20.342239366153876</c:v>
                </c:pt>
                <c:pt idx="13">
                  <c:v>-14.08547603769237</c:v>
                </c:pt>
                <c:pt idx="14">
                  <c:v>-16.282453747153784</c:v>
                </c:pt>
                <c:pt idx="15">
                  <c:v>-22.786640626846125</c:v>
                </c:pt>
                <c:pt idx="16">
                  <c:v>-14.750089749692316</c:v>
                </c:pt>
                <c:pt idx="17">
                  <c:v>-4.6891744137692717</c:v>
                </c:pt>
                <c:pt idx="18">
                  <c:v>-5.6520086483077083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88480"/>
        <c:axId val="126398464"/>
      </c:scatterChart>
      <c:valAx>
        <c:axId val="1263884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6398464"/>
        <c:crosses val="autoZero"/>
        <c:crossBetween val="midCat"/>
      </c:valAx>
      <c:valAx>
        <c:axId val="12639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388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2</xdr:row>
      <xdr:rowOff>180974</xdr:rowOff>
    </xdr:from>
    <xdr:to>
      <xdr:col>13</xdr:col>
      <xdr:colOff>257175</xdr:colOff>
      <xdr:row>15</xdr:row>
      <xdr:rowOff>76199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63</xdr:row>
      <xdr:rowOff>133350</xdr:rowOff>
    </xdr:from>
    <xdr:to>
      <xdr:col>6</xdr:col>
      <xdr:colOff>123825</xdr:colOff>
      <xdr:row>78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114300</xdr:colOff>
      <xdr:row>60</xdr:row>
      <xdr:rowOff>47625</xdr:rowOff>
    </xdr:from>
    <xdr:to>
      <xdr:col>14</xdr:col>
      <xdr:colOff>114300</xdr:colOff>
      <xdr:row>74</xdr:row>
      <xdr:rowOff>123825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371475</xdr:colOff>
      <xdr:row>62</xdr:row>
      <xdr:rowOff>85725</xdr:rowOff>
    </xdr:from>
    <xdr:to>
      <xdr:col>17</xdr:col>
      <xdr:colOff>371475</xdr:colOff>
      <xdr:row>76</xdr:row>
      <xdr:rowOff>161925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5</xdr:row>
      <xdr:rowOff>47625</xdr:rowOff>
    </xdr:from>
    <xdr:to>
      <xdr:col>6</xdr:col>
      <xdr:colOff>609600</xdr:colOff>
      <xdr:row>19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34</xdr:row>
      <xdr:rowOff>161925</xdr:rowOff>
    </xdr:from>
    <xdr:to>
      <xdr:col>6</xdr:col>
      <xdr:colOff>638175</xdr:colOff>
      <xdr:row>49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24</xdr:row>
      <xdr:rowOff>147637</xdr:rowOff>
    </xdr:from>
    <xdr:to>
      <xdr:col>10</xdr:col>
      <xdr:colOff>400050</xdr:colOff>
      <xdr:row>39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10</xdr:row>
      <xdr:rowOff>95250</xdr:rowOff>
    </xdr:from>
    <xdr:to>
      <xdr:col>11</xdr:col>
      <xdr:colOff>409575</xdr:colOff>
      <xdr:row>24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32</xdr:row>
      <xdr:rowOff>180975</xdr:rowOff>
    </xdr:from>
    <xdr:to>
      <xdr:col>11</xdr:col>
      <xdr:colOff>57150</xdr:colOff>
      <xdr:row>47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2"/>
  <sheetViews>
    <sheetView workbookViewId="0">
      <pane ySplit="1" topLeftCell="A2" activePane="bottomLeft" state="frozen"/>
      <selection pane="bottomLeft" activeCell="C1" sqref="C1:C1048576"/>
    </sheetView>
  </sheetViews>
  <sheetFormatPr baseColWidth="10" defaultRowHeight="15" x14ac:dyDescent="0.25"/>
  <cols>
    <col min="1" max="4" width="11.42578125" style="1"/>
    <col min="5" max="5" width="11.5703125" style="1" customWidth="1"/>
    <col min="6" max="257" width="11.42578125" style="1"/>
  </cols>
  <sheetData>
    <row r="1" spans="1:17" x14ac:dyDescent="0.25">
      <c r="A1" s="9" t="s">
        <v>2</v>
      </c>
      <c r="B1" s="9" t="s">
        <v>0</v>
      </c>
      <c r="C1" s="9" t="s">
        <v>1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10</v>
      </c>
      <c r="K1" s="9" t="s">
        <v>11</v>
      </c>
      <c r="L1" s="9" t="s">
        <v>12</v>
      </c>
      <c r="M1" s="9" t="s">
        <v>13</v>
      </c>
      <c r="N1" s="9" t="s">
        <v>14</v>
      </c>
      <c r="O1" s="9" t="s">
        <v>15</v>
      </c>
      <c r="P1" s="9" t="s">
        <v>16</v>
      </c>
      <c r="Q1" s="9" t="s">
        <v>17</v>
      </c>
    </row>
    <row r="2" spans="1:17" x14ac:dyDescent="0.25">
      <c r="A2" s="10">
        <v>0</v>
      </c>
      <c r="B2" s="24">
        <v>245.9153846153846</v>
      </c>
      <c r="C2" s="24">
        <v>59.853846153846156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10">
        <v>3.3333333333333333E-2</v>
      </c>
      <c r="B3" s="24">
        <v>233.8923076923077</v>
      </c>
      <c r="C3" s="24">
        <v>61.538461538461533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10">
        <v>6.6666666666666666E-2</v>
      </c>
      <c r="B4" s="24">
        <v>222.35384615384615</v>
      </c>
      <c r="C4" s="24">
        <v>61.538461538461533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10">
        <v>0.1</v>
      </c>
      <c r="B5" s="24">
        <v>210.8153846153846</v>
      </c>
      <c r="C5" s="24">
        <v>61.538461538461533</v>
      </c>
      <c r="D5" s="20"/>
      <c r="E5" s="6" t="s">
        <v>81</v>
      </c>
      <c r="F5" s="22">
        <f>A18-A2</f>
        <v>0.53333333333333333</v>
      </c>
      <c r="G5" s="4" t="s">
        <v>72</v>
      </c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10">
        <v>0.13333333333333333</v>
      </c>
      <c r="B6" s="24">
        <v>203.12307692307692</v>
      </c>
      <c r="C6" s="24">
        <v>61.538461538461533</v>
      </c>
      <c r="D6" s="20"/>
      <c r="E6" s="6" t="s">
        <v>82</v>
      </c>
      <c r="F6" s="22">
        <f>A22-A19</f>
        <v>9.9999999999999978E-2</v>
      </c>
      <c r="G6" s="4" t="s">
        <v>72</v>
      </c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5">
      <c r="A7" s="10">
        <v>0.16666666666666666</v>
      </c>
      <c r="B7" s="24">
        <v>191.83076923076922</v>
      </c>
      <c r="C7" s="24">
        <v>62.984615384615381</v>
      </c>
      <c r="D7" s="20"/>
      <c r="E7" s="6" t="s">
        <v>83</v>
      </c>
      <c r="F7" s="22">
        <f>A43-A23</f>
        <v>0.66666666666666674</v>
      </c>
      <c r="G7" s="4" t="s">
        <v>72</v>
      </c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25">
      <c r="A8" s="10">
        <v>0.2</v>
      </c>
      <c r="B8" s="24">
        <v>178.36923076923077</v>
      </c>
      <c r="C8" s="24">
        <v>64.907692307692301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25">
      <c r="A9" s="10">
        <v>0.23333333333333334</v>
      </c>
      <c r="B9" s="24">
        <v>167.79230769230767</v>
      </c>
      <c r="C9" s="24">
        <v>67.792307692307688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x14ac:dyDescent="0.25">
      <c r="A10" s="10">
        <v>0.26666666666666666</v>
      </c>
      <c r="B10" s="24">
        <v>157.21538461538461</v>
      </c>
      <c r="C10" s="24">
        <v>69.715384615384608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x14ac:dyDescent="0.25">
      <c r="A11" s="10">
        <v>0.3</v>
      </c>
      <c r="B11" s="24">
        <v>147.6</v>
      </c>
      <c r="C11" s="24">
        <v>71.153846153846146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25">
      <c r="A12" s="10">
        <v>0.33333333333333331</v>
      </c>
      <c r="B12" s="24">
        <v>137.98461538461538</v>
      </c>
      <c r="C12" s="24">
        <v>71.638461538461527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x14ac:dyDescent="0.25">
      <c r="A13" s="10">
        <v>0.36666666666666664</v>
      </c>
      <c r="B13" s="24">
        <v>128.36923076923077</v>
      </c>
      <c r="C13" s="24">
        <v>71.638461538461527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x14ac:dyDescent="0.25">
      <c r="A14" s="10">
        <v>0.4</v>
      </c>
      <c r="B14" s="24">
        <v>118.26923076923076</v>
      </c>
      <c r="C14" s="24">
        <v>71.638461538461527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x14ac:dyDescent="0.25">
      <c r="A15" s="10">
        <v>0.43333333333333335</v>
      </c>
      <c r="B15" s="24">
        <v>109.37692307692308</v>
      </c>
      <c r="C15" s="24">
        <v>70.192307692307693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x14ac:dyDescent="0.25">
      <c r="A16" s="10">
        <v>0.46666666666666667</v>
      </c>
      <c r="B16" s="24">
        <v>98.8</v>
      </c>
      <c r="C16" s="24">
        <v>69.469230769230762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x14ac:dyDescent="0.25">
      <c r="A17" s="10">
        <v>0.5</v>
      </c>
      <c r="B17" s="24">
        <v>84.376923076923077</v>
      </c>
      <c r="C17" s="24">
        <v>66.34615384615384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x14ac:dyDescent="0.25">
      <c r="A18" s="10">
        <v>0.53333333333333333</v>
      </c>
      <c r="B18" s="24">
        <v>68.992307692307691</v>
      </c>
      <c r="C18" s="24">
        <v>62.5</v>
      </c>
      <c r="D18" s="24">
        <v>38.946153846153848</v>
      </c>
      <c r="E18" s="24">
        <v>107.21538461538461</v>
      </c>
      <c r="F18" s="24">
        <v>57.45384615384615</v>
      </c>
      <c r="G18" s="24">
        <v>94.469230769230762</v>
      </c>
      <c r="H18" s="24">
        <v>53.123076923076923</v>
      </c>
      <c r="I18" s="24">
        <v>116.1076923076923</v>
      </c>
      <c r="J18" s="24">
        <v>44.230769230769226</v>
      </c>
      <c r="K18" s="24">
        <v>129.08461538461538</v>
      </c>
      <c r="L18" s="24">
        <v>50.723076923076917</v>
      </c>
      <c r="M18" s="24">
        <v>31.253846153846155</v>
      </c>
      <c r="N18" s="24">
        <v>38.46153846153846</v>
      </c>
      <c r="O18" s="24">
        <v>4.3307692307692305</v>
      </c>
      <c r="P18" s="24">
        <v>25.96153846153846</v>
      </c>
      <c r="Q18" s="23">
        <v>0.23846153846153845</v>
      </c>
    </row>
    <row r="19" spans="1:17" x14ac:dyDescent="0.25">
      <c r="A19" s="11">
        <v>0.56666666666666665</v>
      </c>
      <c r="B19" s="24">
        <v>54.569230769230764</v>
      </c>
      <c r="C19" s="24">
        <v>57.45384615384615</v>
      </c>
      <c r="D19" s="24">
        <v>31.969230769230769</v>
      </c>
      <c r="E19" s="24">
        <v>107.69230769230769</v>
      </c>
      <c r="F19" s="24">
        <v>45.676923076923075</v>
      </c>
      <c r="G19" s="24">
        <v>92.792307692307688</v>
      </c>
      <c r="H19" s="24">
        <v>36.776923076923076</v>
      </c>
      <c r="I19" s="24">
        <v>115.62307692307692</v>
      </c>
      <c r="J19" s="24">
        <v>27.884615384615383</v>
      </c>
      <c r="K19" s="24">
        <v>128.6076923076923</v>
      </c>
      <c r="L19" s="24">
        <v>39.907692307692308</v>
      </c>
      <c r="M19" s="24">
        <v>22.838461538461537</v>
      </c>
      <c r="N19" s="24">
        <v>35.815384615384616</v>
      </c>
      <c r="O19" s="24">
        <v>-1.4461538461538461</v>
      </c>
      <c r="P19" s="24">
        <v>21.638461538461538</v>
      </c>
      <c r="Q19" s="23">
        <v>-4.569230769230769</v>
      </c>
    </row>
    <row r="20" spans="1:17" x14ac:dyDescent="0.25">
      <c r="A20" s="11">
        <v>0.6</v>
      </c>
      <c r="B20" s="24">
        <v>43.030769230769231</v>
      </c>
      <c r="C20" s="24">
        <v>61.3</v>
      </c>
      <c r="D20" s="24">
        <v>20.915384615384614</v>
      </c>
      <c r="E20" s="24">
        <v>111.53846153846153</v>
      </c>
      <c r="F20" s="24">
        <v>33.176923076923075</v>
      </c>
      <c r="G20" s="24">
        <v>95.676923076923075</v>
      </c>
      <c r="H20" s="24">
        <v>19.953846153846154</v>
      </c>
      <c r="I20" s="24">
        <v>114.66153846153846</v>
      </c>
      <c r="J20" s="24">
        <v>9.138461538461538</v>
      </c>
      <c r="K20" s="24">
        <v>128.6076923076923</v>
      </c>
      <c r="L20" s="24">
        <v>34.615384615384613</v>
      </c>
      <c r="M20" s="24">
        <v>25</v>
      </c>
      <c r="N20" s="24">
        <v>34.853846153846156</v>
      </c>
      <c r="O20" s="24">
        <v>2.1615384615384614</v>
      </c>
      <c r="P20" s="24">
        <v>21.153846153846153</v>
      </c>
      <c r="Q20" s="23">
        <v>-2.6461538461538461</v>
      </c>
    </row>
    <row r="21" spans="1:17" x14ac:dyDescent="0.25">
      <c r="A21" s="11">
        <v>0.6333333333333333</v>
      </c>
      <c r="B21" s="24">
        <v>31.969230769230769</v>
      </c>
      <c r="C21" s="24">
        <v>70.430769230769229</v>
      </c>
      <c r="D21" s="24">
        <v>6.9692307692307693</v>
      </c>
      <c r="E21" s="24">
        <v>120.91538461538461</v>
      </c>
      <c r="F21" s="24">
        <v>23.315384615384612</v>
      </c>
      <c r="G21" s="24">
        <v>104.80769230769231</v>
      </c>
      <c r="H21" s="24">
        <v>1.9230769230769229</v>
      </c>
      <c r="I21" s="24">
        <v>117.79230769230769</v>
      </c>
      <c r="J21" s="24">
        <v>-11.538461538461538</v>
      </c>
      <c r="K21" s="24">
        <v>125.96153846153845</v>
      </c>
      <c r="L21" s="24">
        <v>30.769230769230766</v>
      </c>
      <c r="M21" s="24">
        <v>32.692307692307693</v>
      </c>
      <c r="N21" s="24">
        <v>33.41538461538461</v>
      </c>
      <c r="O21" s="24">
        <v>7.6923076923076916</v>
      </c>
      <c r="P21" s="24">
        <v>23.076923076923077</v>
      </c>
      <c r="Q21" s="23">
        <v>0.72307692307692306</v>
      </c>
    </row>
    <row r="22" spans="1:17" x14ac:dyDescent="0.25">
      <c r="A22" s="11">
        <v>0.66666666666666663</v>
      </c>
      <c r="B22" s="24">
        <v>22.838461538461537</v>
      </c>
      <c r="C22" s="24">
        <v>81.253846153846141</v>
      </c>
      <c r="D22" s="24">
        <v>3.3692307692307693</v>
      </c>
      <c r="E22" s="24">
        <v>126.2</v>
      </c>
      <c r="F22" s="24">
        <v>9.3769230769230756</v>
      </c>
      <c r="G22" s="24">
        <v>115.86923076923077</v>
      </c>
      <c r="H22" s="24">
        <v>-13.461538461538462</v>
      </c>
      <c r="I22" s="24">
        <v>117.30769230769231</v>
      </c>
      <c r="J22" s="24">
        <v>-31.73076923076923</v>
      </c>
      <c r="K22" s="24">
        <v>117.54615384615384</v>
      </c>
      <c r="L22" s="24">
        <v>26.2</v>
      </c>
      <c r="M22" s="24">
        <v>43.030769230769231</v>
      </c>
      <c r="N22" s="24">
        <v>30.769230769230766</v>
      </c>
      <c r="O22" s="24">
        <v>20.430769230769229</v>
      </c>
      <c r="P22" s="24">
        <v>26.2</v>
      </c>
      <c r="Q22" s="23">
        <v>7.6923076923076916</v>
      </c>
    </row>
    <row r="23" spans="1:17" x14ac:dyDescent="0.25">
      <c r="A23" s="12">
        <v>0.7</v>
      </c>
      <c r="B23" s="24">
        <v>15.146153846153847</v>
      </c>
      <c r="C23" s="24">
        <v>90.869230769230768</v>
      </c>
      <c r="D23" s="24">
        <v>-11.776923076923078</v>
      </c>
      <c r="E23" s="24">
        <v>134.37692307692308</v>
      </c>
      <c r="F23" s="24">
        <v>-1.4461538461538461</v>
      </c>
      <c r="G23" s="24">
        <v>121.15384615384615</v>
      </c>
      <c r="H23" s="24">
        <v>-25.238461538461539</v>
      </c>
      <c r="I23" s="24">
        <v>113.7</v>
      </c>
      <c r="J23" s="24">
        <v>-41.584615384615383</v>
      </c>
      <c r="K23" s="24">
        <v>106.73076923076923</v>
      </c>
      <c r="L23" s="24">
        <v>18.992307692307694</v>
      </c>
      <c r="M23" s="24">
        <v>54.330769230769228</v>
      </c>
      <c r="N23" s="24">
        <v>29.084615384615386</v>
      </c>
      <c r="O23" s="24">
        <v>32.45384615384615</v>
      </c>
      <c r="P23" s="24">
        <v>28.123076923076923</v>
      </c>
      <c r="Q23" s="23">
        <v>17.792307692307691</v>
      </c>
    </row>
    <row r="24" spans="1:17" x14ac:dyDescent="0.25">
      <c r="A24" s="12">
        <v>0.73333333333333328</v>
      </c>
      <c r="B24" s="24">
        <v>6.9692307692307693</v>
      </c>
      <c r="C24" s="24">
        <v>99.038461538461533</v>
      </c>
      <c r="D24" s="24">
        <v>-35.1</v>
      </c>
      <c r="E24" s="24">
        <v>131.49230769230769</v>
      </c>
      <c r="F24" s="24">
        <v>-17.069230769230771</v>
      </c>
      <c r="G24" s="24">
        <v>124.52307692307691</v>
      </c>
      <c r="H24" s="24">
        <v>-31.73076923076923</v>
      </c>
      <c r="I24" s="24">
        <v>106.73076923076923</v>
      </c>
      <c r="J24" s="24">
        <v>-45.192307692307693</v>
      </c>
      <c r="K24" s="24">
        <v>93.507692307692309</v>
      </c>
      <c r="L24" s="24">
        <v>8.4153846153846139</v>
      </c>
      <c r="M24" s="24">
        <v>62.984615384615381</v>
      </c>
      <c r="N24" s="24">
        <v>24.523076923076921</v>
      </c>
      <c r="O24" s="24">
        <v>47.838461538461537</v>
      </c>
      <c r="P24" s="24">
        <v>28.123076923076923</v>
      </c>
      <c r="Q24" s="23">
        <v>33.41538461538461</v>
      </c>
    </row>
    <row r="25" spans="1:17" x14ac:dyDescent="0.25">
      <c r="A25" s="12">
        <v>0.76666666666666672</v>
      </c>
      <c r="B25" s="24">
        <v>-1.6846153846153846</v>
      </c>
      <c r="C25" s="24">
        <v>107.69230769230769</v>
      </c>
      <c r="D25" s="24">
        <v>-50</v>
      </c>
      <c r="E25" s="24">
        <v>130.53076923076924</v>
      </c>
      <c r="F25" s="24">
        <v>-29.807692307692307</v>
      </c>
      <c r="G25" s="24">
        <v>127.16153846153846</v>
      </c>
      <c r="H25" s="24">
        <v>-34.138461538461542</v>
      </c>
      <c r="I25" s="24">
        <v>105.04615384615384</v>
      </c>
      <c r="J25" s="24">
        <v>-39.42307692307692</v>
      </c>
      <c r="K25" s="24">
        <v>87.984615384615381</v>
      </c>
      <c r="L25" s="24">
        <v>-0.48461538461538461</v>
      </c>
      <c r="M25" s="24">
        <v>73.561538461538461</v>
      </c>
      <c r="N25" s="24">
        <v>21.153846153846153</v>
      </c>
      <c r="O25" s="24">
        <v>64.907692307692301</v>
      </c>
      <c r="P25" s="24">
        <v>26.2</v>
      </c>
      <c r="Q25" s="23">
        <v>51.446153846153841</v>
      </c>
    </row>
    <row r="26" spans="1:17" x14ac:dyDescent="0.25">
      <c r="A26" s="12">
        <v>0.8</v>
      </c>
      <c r="B26" s="24">
        <v>-11.776923076923078</v>
      </c>
      <c r="C26" s="24">
        <v>115.62307692307692</v>
      </c>
      <c r="D26" s="24">
        <v>-64.661538461538456</v>
      </c>
      <c r="E26" s="24">
        <v>120.43076923076923</v>
      </c>
      <c r="F26" s="24">
        <v>-41.830769230769228</v>
      </c>
      <c r="G26" s="24">
        <v>126.68461538461538</v>
      </c>
      <c r="H26" s="24">
        <v>-35.1</v>
      </c>
      <c r="I26" s="24">
        <v>104.33076923076922</v>
      </c>
      <c r="J26" s="24">
        <v>-32.215384615384615</v>
      </c>
      <c r="K26" s="24">
        <v>87.26153846153845</v>
      </c>
      <c r="L26" s="24">
        <v>-9.138461538461538</v>
      </c>
      <c r="M26" s="24">
        <v>84.138461538461527</v>
      </c>
      <c r="N26" s="24">
        <v>13.461538461538462</v>
      </c>
      <c r="O26" s="24">
        <v>79.330769230769221</v>
      </c>
      <c r="P26" s="24">
        <v>21.638461538461538</v>
      </c>
      <c r="Q26" s="23">
        <v>70.192307692307693</v>
      </c>
    </row>
    <row r="27" spans="1:17" x14ac:dyDescent="0.25">
      <c r="A27" s="12">
        <v>0.83333333333333337</v>
      </c>
      <c r="B27" s="24">
        <v>-21.392307692307689</v>
      </c>
      <c r="C27" s="24">
        <v>121.87692307692308</v>
      </c>
      <c r="D27" s="24">
        <v>-73.8</v>
      </c>
      <c r="E27" s="24">
        <v>108.8923076923077</v>
      </c>
      <c r="F27" s="24">
        <v>-53.846153846153847</v>
      </c>
      <c r="G27" s="24">
        <v>122.35384615384615</v>
      </c>
      <c r="H27" s="24">
        <v>-37.5</v>
      </c>
      <c r="I27" s="24">
        <v>106.49230769230769</v>
      </c>
      <c r="J27" s="24">
        <v>-27.161538461538463</v>
      </c>
      <c r="K27" s="24">
        <v>92.307692307692307</v>
      </c>
      <c r="L27" s="24">
        <v>-18.507692307692306</v>
      </c>
      <c r="M27" s="24">
        <v>91.830769230769221</v>
      </c>
      <c r="N27" s="24">
        <v>5.046153846153846</v>
      </c>
      <c r="O27" s="24">
        <v>94.469230769230762</v>
      </c>
      <c r="P27" s="24">
        <v>15.384615384615383</v>
      </c>
      <c r="Q27" s="23">
        <v>87.26153846153845</v>
      </c>
    </row>
    <row r="28" spans="1:17" x14ac:dyDescent="0.25">
      <c r="A28" s="12">
        <v>0.8666666666666667</v>
      </c>
      <c r="B28" s="24">
        <v>-34.615384615384613</v>
      </c>
      <c r="C28" s="24">
        <v>127.64615384615384</v>
      </c>
      <c r="D28" s="24">
        <v>-76.684615384615384</v>
      </c>
      <c r="E28" s="24">
        <v>95.676923076923075</v>
      </c>
      <c r="F28" s="24">
        <v>-62.261538461538457</v>
      </c>
      <c r="G28" s="24">
        <v>118.03076923076922</v>
      </c>
      <c r="H28" s="24">
        <v>-41.346153846153847</v>
      </c>
      <c r="I28" s="24">
        <v>108.41538461538461</v>
      </c>
      <c r="J28" s="24">
        <v>-25</v>
      </c>
      <c r="K28" s="24">
        <v>99.76153846153845</v>
      </c>
      <c r="L28" s="24">
        <v>-23.315384615384612</v>
      </c>
      <c r="M28" s="24">
        <v>98.8</v>
      </c>
      <c r="N28" s="24">
        <v>-6.4923076923076914</v>
      </c>
      <c r="O28" s="24">
        <v>109.85384615384615</v>
      </c>
      <c r="P28" s="24">
        <v>5.046153846153846</v>
      </c>
      <c r="Q28" s="23">
        <v>103.84615384615384</v>
      </c>
    </row>
    <row r="29" spans="1:17" x14ac:dyDescent="0.25">
      <c r="A29" s="12">
        <v>0.9</v>
      </c>
      <c r="B29" s="24">
        <v>-47.6</v>
      </c>
      <c r="C29" s="24">
        <v>131.96923076923076</v>
      </c>
      <c r="D29" s="24">
        <v>-75.961538461538453</v>
      </c>
      <c r="E29" s="24">
        <v>85.815384615384616</v>
      </c>
      <c r="F29" s="24">
        <v>-70.192307692307693</v>
      </c>
      <c r="G29" s="24">
        <v>113.46153846153845</v>
      </c>
      <c r="H29" s="24">
        <v>-46.153846153846153</v>
      </c>
      <c r="I29" s="24">
        <v>112.02307692307691</v>
      </c>
      <c r="J29" s="24">
        <v>-27.884615384615383</v>
      </c>
      <c r="K29" s="24">
        <v>107.45384615384614</v>
      </c>
      <c r="L29" s="24">
        <v>-33.176923076923075</v>
      </c>
      <c r="M29" s="24">
        <v>103.36923076923077</v>
      </c>
      <c r="N29" s="24">
        <v>-17.792307692307691</v>
      </c>
      <c r="O29" s="24">
        <v>121.15384615384615</v>
      </c>
      <c r="P29" s="24">
        <v>-5.5307692307692307</v>
      </c>
      <c r="Q29" s="23">
        <v>117.30769230769231</v>
      </c>
    </row>
    <row r="30" spans="1:17" x14ac:dyDescent="0.25">
      <c r="A30" s="12">
        <v>0.93333333333333335</v>
      </c>
      <c r="B30" s="24">
        <v>-62.984615384615381</v>
      </c>
      <c r="C30" s="24">
        <v>133.65384615384616</v>
      </c>
      <c r="D30" s="24">
        <v>-70.676923076923075</v>
      </c>
      <c r="E30" s="24">
        <v>80.530769230769224</v>
      </c>
      <c r="F30" s="24">
        <v>-75.484615384615381</v>
      </c>
      <c r="G30" s="24">
        <v>110.33846153846153</v>
      </c>
      <c r="H30" s="24">
        <v>-52.88461538461538</v>
      </c>
      <c r="I30" s="24">
        <v>116.34615384615384</v>
      </c>
      <c r="J30" s="24">
        <v>-35.1</v>
      </c>
      <c r="K30" s="24">
        <v>117.79230769230769</v>
      </c>
      <c r="L30" s="24">
        <v>-40.869230769230768</v>
      </c>
      <c r="M30" s="24">
        <v>111.77692307692307</v>
      </c>
      <c r="N30" s="24">
        <v>-32.215384615384615</v>
      </c>
      <c r="O30" s="24">
        <v>132.45384615384614</v>
      </c>
      <c r="P30" s="24">
        <v>-18.992307692307694</v>
      </c>
      <c r="Q30" s="23">
        <v>133.17692307692306</v>
      </c>
    </row>
    <row r="31" spans="1:17" x14ac:dyDescent="0.25">
      <c r="A31" s="12">
        <v>0.96666666666666667</v>
      </c>
      <c r="B31" s="24">
        <v>-77.884615384615387</v>
      </c>
      <c r="C31" s="24">
        <v>130.29230769230767</v>
      </c>
      <c r="D31" s="24">
        <v>-63.7</v>
      </c>
      <c r="E31" s="24">
        <v>80.530769230769224</v>
      </c>
      <c r="F31" s="24">
        <v>-76.92307692307692</v>
      </c>
      <c r="G31" s="24">
        <v>103.6076923076923</v>
      </c>
      <c r="H31" s="24">
        <v>-61.538461538461533</v>
      </c>
      <c r="I31" s="24">
        <v>120.43076923076923</v>
      </c>
      <c r="J31" s="24">
        <v>-44.715384615384615</v>
      </c>
      <c r="K31" s="24">
        <v>127.16153846153846</v>
      </c>
      <c r="L31" s="24">
        <v>-49.761538461538457</v>
      </c>
      <c r="M31" s="24">
        <v>119.46923076923076</v>
      </c>
      <c r="N31" s="24">
        <v>-45.430769230769229</v>
      </c>
      <c r="O31" s="24">
        <v>141.34615384615384</v>
      </c>
      <c r="P31" s="24">
        <v>-32.45384615384615</v>
      </c>
      <c r="Q31" s="23">
        <v>144.95384615384614</v>
      </c>
    </row>
    <row r="32" spans="1:17" x14ac:dyDescent="0.25">
      <c r="A32" s="12">
        <v>1</v>
      </c>
      <c r="B32" s="24">
        <v>-89.907692307692301</v>
      </c>
      <c r="C32" s="24">
        <v>125.72307692307692</v>
      </c>
      <c r="D32" s="24">
        <v>-61.3</v>
      </c>
      <c r="E32" s="24">
        <v>83.176923076923075</v>
      </c>
      <c r="F32" s="24">
        <v>-76.2</v>
      </c>
      <c r="G32" s="24">
        <v>99.76153846153845</v>
      </c>
      <c r="H32" s="24">
        <v>-72.353846153846149</v>
      </c>
      <c r="I32" s="24">
        <v>123.07692307692307</v>
      </c>
      <c r="J32" s="24">
        <v>-61.538461538461533</v>
      </c>
      <c r="K32" s="24">
        <v>135.33846153846153</v>
      </c>
      <c r="L32" s="24">
        <v>-58.176923076923075</v>
      </c>
      <c r="M32" s="24">
        <v>123.8</v>
      </c>
      <c r="N32" s="24">
        <v>-64.661538461538456</v>
      </c>
      <c r="O32" s="24">
        <v>147.6</v>
      </c>
      <c r="P32" s="24">
        <v>-51.2</v>
      </c>
      <c r="Q32" s="23">
        <v>155.53076923076924</v>
      </c>
    </row>
    <row r="33" spans="1:17" x14ac:dyDescent="0.25">
      <c r="A33" s="12">
        <v>1.0333333333333334</v>
      </c>
      <c r="B33" s="24">
        <v>-100.96153846153845</v>
      </c>
      <c r="C33" s="24">
        <v>120.43076923076923</v>
      </c>
      <c r="D33" s="24">
        <v>-59.138461538461534</v>
      </c>
      <c r="E33" s="24">
        <v>90.384615384615387</v>
      </c>
      <c r="F33" s="24">
        <v>-78.369230769230768</v>
      </c>
      <c r="G33" s="24">
        <v>100.72307692307692</v>
      </c>
      <c r="H33" s="24">
        <v>-84.615384615384613</v>
      </c>
      <c r="I33" s="24">
        <v>123.8</v>
      </c>
      <c r="J33" s="24">
        <v>-79.08461538461539</v>
      </c>
      <c r="K33" s="24">
        <v>139.18461538461537</v>
      </c>
      <c r="L33" s="24">
        <v>-69.230769230769226</v>
      </c>
      <c r="M33" s="24">
        <v>129.56923076923076</v>
      </c>
      <c r="N33" s="24">
        <v>-81.492307692307691</v>
      </c>
      <c r="O33" s="24">
        <v>149.27692307692308</v>
      </c>
      <c r="P33" s="24">
        <v>-77.407692307692301</v>
      </c>
      <c r="Q33" s="23">
        <v>162.73846153846154</v>
      </c>
    </row>
    <row r="34" spans="1:17" x14ac:dyDescent="0.25">
      <c r="A34" s="12">
        <v>1.0666666666666667</v>
      </c>
      <c r="B34" s="24">
        <v>-110.33846153846153</v>
      </c>
      <c r="C34" s="24">
        <v>114.18461538461538</v>
      </c>
      <c r="D34" s="24">
        <v>-60.576923076923073</v>
      </c>
      <c r="E34" s="24">
        <v>96.638461538461527</v>
      </c>
      <c r="F34" s="24">
        <v>-82.453846153846143</v>
      </c>
      <c r="G34" s="24">
        <v>101.68461538461538</v>
      </c>
      <c r="H34" s="24">
        <v>-96.153846153846146</v>
      </c>
      <c r="I34" s="24">
        <v>122.83846153846153</v>
      </c>
      <c r="J34" s="24">
        <v>-97.83846153846153</v>
      </c>
      <c r="K34" s="24">
        <v>138.69999999999999</v>
      </c>
      <c r="L34" s="24">
        <v>-82.930769230769229</v>
      </c>
      <c r="M34" s="24">
        <v>133.65384615384616</v>
      </c>
      <c r="N34" s="24">
        <v>-102.64615384615384</v>
      </c>
      <c r="O34" s="24">
        <v>150.96153846153845</v>
      </c>
      <c r="P34" s="24">
        <v>-103.12307692307692</v>
      </c>
      <c r="Q34" s="23">
        <v>161.53846153846152</v>
      </c>
    </row>
    <row r="35" spans="1:17" x14ac:dyDescent="0.25">
      <c r="A35" s="12">
        <v>1.1000000000000001</v>
      </c>
      <c r="B35" s="24">
        <v>-118.99230769230769</v>
      </c>
      <c r="C35" s="24">
        <v>107.45384615384614</v>
      </c>
      <c r="D35" s="24">
        <v>-67.069230769230771</v>
      </c>
      <c r="E35" s="24">
        <v>107.93076923076923</v>
      </c>
      <c r="F35" s="24">
        <v>-87.738461538461536</v>
      </c>
      <c r="G35" s="24">
        <v>102.64615384615384</v>
      </c>
      <c r="H35" s="24">
        <v>-108.65384615384615</v>
      </c>
      <c r="I35" s="24">
        <v>117.06923076923076</v>
      </c>
      <c r="J35" s="24">
        <v>-117.06923076923076</v>
      </c>
      <c r="K35" s="24">
        <v>133.8923076923077</v>
      </c>
      <c r="L35" s="24">
        <v>-101.2</v>
      </c>
      <c r="M35" s="24">
        <v>134.37692307692308</v>
      </c>
      <c r="N35" s="24">
        <v>-124.52307692307691</v>
      </c>
      <c r="O35" s="24">
        <v>144.71538461538461</v>
      </c>
      <c r="P35" s="24">
        <v>-124.76153846153845</v>
      </c>
      <c r="Q35" s="23">
        <v>155.76923076923077</v>
      </c>
    </row>
    <row r="36" spans="1:17" x14ac:dyDescent="0.25">
      <c r="A36" s="12">
        <v>1.1333333333333333</v>
      </c>
      <c r="B36" s="24">
        <v>-126.44615384615383</v>
      </c>
      <c r="C36" s="24">
        <v>100.48461538461538</v>
      </c>
      <c r="D36" s="24">
        <v>-74.761538461538464</v>
      </c>
      <c r="E36" s="24">
        <v>113.7</v>
      </c>
      <c r="F36" s="24">
        <v>-93.992307692307691</v>
      </c>
      <c r="G36" s="24">
        <v>104.08461538461539</v>
      </c>
      <c r="H36" s="24">
        <v>-118.26923076923076</v>
      </c>
      <c r="I36" s="24">
        <v>111.77692307692307</v>
      </c>
      <c r="J36" s="24">
        <v>-133.8923076923077</v>
      </c>
      <c r="K36" s="24">
        <v>124.76153846153845</v>
      </c>
      <c r="L36" s="24">
        <v>-118.03076923076922</v>
      </c>
      <c r="M36" s="24">
        <v>130.53076923076924</v>
      </c>
      <c r="N36" s="24">
        <v>-144.71538461538461</v>
      </c>
      <c r="O36" s="24">
        <v>134.13846153846154</v>
      </c>
      <c r="P36" s="24">
        <v>-153.12307692307692</v>
      </c>
      <c r="Q36" s="23">
        <v>144.46923076923076</v>
      </c>
    </row>
    <row r="37" spans="1:17" x14ac:dyDescent="0.25">
      <c r="A37" s="12">
        <v>1.1666666666666667</v>
      </c>
      <c r="B37" s="24">
        <v>-131.25384615384615</v>
      </c>
      <c r="C37" s="24">
        <v>94.953846153846143</v>
      </c>
      <c r="D37" s="24">
        <v>-84.853846153846149</v>
      </c>
      <c r="E37" s="24">
        <v>119.95384615384614</v>
      </c>
      <c r="F37" s="24">
        <v>-101.2</v>
      </c>
      <c r="G37" s="24">
        <v>103.6076923076923</v>
      </c>
      <c r="H37" s="24">
        <v>-125.72307692307692</v>
      </c>
      <c r="I37" s="24">
        <v>105.53076923076922</v>
      </c>
      <c r="J37" s="24">
        <v>-144.95384615384614</v>
      </c>
      <c r="K37" s="24">
        <v>114.18461538461538</v>
      </c>
      <c r="L37" s="24">
        <v>-138.46153846153845</v>
      </c>
      <c r="M37" s="24">
        <v>125.48461538461538</v>
      </c>
      <c r="N37" s="24">
        <v>-164.66153846153847</v>
      </c>
      <c r="O37" s="24">
        <v>120.91538461538461</v>
      </c>
      <c r="P37" s="24">
        <v>-175.48461538461538</v>
      </c>
      <c r="Q37" s="23">
        <v>129.80769230769229</v>
      </c>
    </row>
    <row r="38" spans="1:17" x14ac:dyDescent="0.25">
      <c r="A38" s="12">
        <v>1.2</v>
      </c>
      <c r="B38" s="24">
        <v>-136.53846153846155</v>
      </c>
      <c r="C38" s="24">
        <v>90.146153846153837</v>
      </c>
      <c r="D38" s="24">
        <v>-95.676923076923075</v>
      </c>
      <c r="E38" s="24">
        <v>121.87692307692308</v>
      </c>
      <c r="F38" s="24">
        <v>-109.13846153846153</v>
      </c>
      <c r="G38" s="24">
        <v>106.96923076923076</v>
      </c>
      <c r="H38" s="24">
        <v>-133.4153846153846</v>
      </c>
      <c r="I38" s="24">
        <v>99.038461538461533</v>
      </c>
      <c r="J38" s="24">
        <v>-153.84615384615384</v>
      </c>
      <c r="K38" s="24">
        <v>102.4076923076923</v>
      </c>
      <c r="L38" s="24">
        <v>-154.33076923076922</v>
      </c>
      <c r="M38" s="24">
        <v>116.83076923076922</v>
      </c>
      <c r="N38" s="24">
        <v>-180.04615384615383</v>
      </c>
      <c r="O38" s="24">
        <v>103.6076923076923</v>
      </c>
      <c r="P38" s="24">
        <v>-192.79230769230767</v>
      </c>
      <c r="Q38" s="23">
        <v>110.57692307692308</v>
      </c>
    </row>
    <row r="39" spans="1:17" x14ac:dyDescent="0.25">
      <c r="A39" s="12">
        <v>1.2333333333333334</v>
      </c>
      <c r="B39" s="24">
        <v>-143.75384615384615</v>
      </c>
      <c r="C39" s="24">
        <v>84.138461538461527</v>
      </c>
      <c r="D39" s="24">
        <v>-108.17692307692307</v>
      </c>
      <c r="E39" s="24">
        <v>123.31538461538462</v>
      </c>
      <c r="F39" s="24">
        <v>-118.26923076923076</v>
      </c>
      <c r="G39" s="24">
        <v>106.00769230769231</v>
      </c>
      <c r="H39" s="24">
        <v>-141.1076923076923</v>
      </c>
      <c r="I39" s="24">
        <v>93.753846153846141</v>
      </c>
      <c r="J39" s="24">
        <v>-161.53846153846152</v>
      </c>
      <c r="K39" s="24">
        <v>91.107692307692304</v>
      </c>
      <c r="L39" s="24">
        <v>-172.83846153846153</v>
      </c>
      <c r="M39" s="24">
        <v>102.16153846153846</v>
      </c>
      <c r="N39" s="24">
        <v>-193.03076923076921</v>
      </c>
      <c r="O39" s="24">
        <v>84.376923076923077</v>
      </c>
      <c r="P39" s="24">
        <v>-208.17692307692306</v>
      </c>
      <c r="Q39" s="23">
        <v>87.26153846153845</v>
      </c>
    </row>
    <row r="40" spans="1:17" x14ac:dyDescent="0.25">
      <c r="A40" s="12">
        <v>1.2666666666666666</v>
      </c>
      <c r="B40" s="24">
        <v>-151.44615384615383</v>
      </c>
      <c r="C40" s="24">
        <v>78.607692307692304</v>
      </c>
      <c r="D40" s="24">
        <v>-119.71538461538461</v>
      </c>
      <c r="E40" s="24">
        <v>122.6</v>
      </c>
      <c r="F40" s="24">
        <v>-128.6076923076923</v>
      </c>
      <c r="G40" s="24">
        <v>103.84615384615384</v>
      </c>
      <c r="H40" s="24">
        <v>-147.11538461538461</v>
      </c>
      <c r="I40" s="24">
        <v>88.461538461538453</v>
      </c>
      <c r="J40" s="24">
        <v>-168.26923076923077</v>
      </c>
      <c r="K40" s="24">
        <v>81.492307692307691</v>
      </c>
      <c r="L40" s="24">
        <v>-187.26153846153846</v>
      </c>
      <c r="M40" s="24">
        <v>84.615384615384613</v>
      </c>
      <c r="N40" s="24">
        <v>-201.68461538461537</v>
      </c>
      <c r="O40" s="24">
        <v>64.184615384615384</v>
      </c>
      <c r="P40" s="24">
        <v>-214.42307692307691</v>
      </c>
      <c r="Q40" s="23">
        <v>63.946153846153841</v>
      </c>
    </row>
    <row r="41" spans="1:17" x14ac:dyDescent="0.25">
      <c r="A41" s="12">
        <v>1.3</v>
      </c>
      <c r="B41" s="24">
        <v>-159.37692307692308</v>
      </c>
      <c r="C41" s="24">
        <v>72.83846153846153</v>
      </c>
      <c r="D41" s="24">
        <v>-133.17692307692306</v>
      </c>
      <c r="E41" s="24">
        <v>120.19230769230769</v>
      </c>
      <c r="F41" s="24">
        <v>-140.14615384615385</v>
      </c>
      <c r="G41" s="24">
        <v>99.76153846153845</v>
      </c>
      <c r="H41" s="24">
        <v>-154.80769230769229</v>
      </c>
      <c r="I41" s="24">
        <v>83.176923076923075</v>
      </c>
      <c r="J41" s="24">
        <v>-173.79999999999998</v>
      </c>
      <c r="K41" s="24">
        <v>75.723076923076917</v>
      </c>
      <c r="L41" s="24">
        <v>-195.19230769230768</v>
      </c>
      <c r="M41" s="24">
        <v>68.507692307692309</v>
      </c>
      <c r="N41" s="24">
        <v>-211.29999999999998</v>
      </c>
      <c r="O41" s="24">
        <v>45.91538461538461</v>
      </c>
      <c r="P41" s="24">
        <v>-225</v>
      </c>
      <c r="Q41" s="23">
        <v>38.223076923076917</v>
      </c>
    </row>
    <row r="42" spans="1:17" x14ac:dyDescent="0.25">
      <c r="A42" s="12">
        <v>1.3333333333333333</v>
      </c>
      <c r="B42" s="24">
        <v>-168.50769230769231</v>
      </c>
      <c r="C42" s="24">
        <v>65.623076923076923</v>
      </c>
      <c r="D42" s="24">
        <v>-147.11538461538461</v>
      </c>
      <c r="E42" s="24">
        <v>115.86923076923077</v>
      </c>
      <c r="F42" s="24">
        <v>-151.19999999999999</v>
      </c>
      <c r="G42" s="24">
        <v>94.953846153846143</v>
      </c>
      <c r="H42" s="24">
        <v>-162.26153846153846</v>
      </c>
      <c r="I42" s="24">
        <v>78.123076923076923</v>
      </c>
      <c r="J42" s="24">
        <v>-181.49230769230769</v>
      </c>
      <c r="K42" s="24">
        <v>68.030769230769224</v>
      </c>
      <c r="L42" s="24">
        <v>-206.00769230769231</v>
      </c>
      <c r="M42" s="24">
        <v>50.723076923076917</v>
      </c>
      <c r="N42" s="24">
        <v>-213.46153846153845</v>
      </c>
      <c r="O42" s="24">
        <v>26.446153846153848</v>
      </c>
      <c r="P42" s="24">
        <v>-225</v>
      </c>
      <c r="Q42" s="23">
        <v>18.992307692307694</v>
      </c>
    </row>
    <row r="43" spans="1:17" x14ac:dyDescent="0.25">
      <c r="A43" s="12">
        <v>1.3666666666666667</v>
      </c>
      <c r="B43" s="24">
        <v>-179.56923076923076</v>
      </c>
      <c r="C43" s="24">
        <v>58.892307692307689</v>
      </c>
      <c r="D43" s="24">
        <v>-161.06153846153845</v>
      </c>
      <c r="E43" s="24">
        <v>110.33846153846153</v>
      </c>
      <c r="F43" s="24">
        <v>-163.22307692307692</v>
      </c>
      <c r="G43" s="24">
        <v>89.184615384615384</v>
      </c>
      <c r="H43" s="24">
        <v>-171.87692307692308</v>
      </c>
      <c r="I43" s="24">
        <v>71.876923076923077</v>
      </c>
      <c r="J43" s="24">
        <v>-191.1076923076923</v>
      </c>
      <c r="K43" s="24">
        <v>61.3</v>
      </c>
      <c r="L43" s="24">
        <v>-212.0230769230769</v>
      </c>
      <c r="M43" s="24">
        <v>31.73076923076923</v>
      </c>
      <c r="N43" s="25">
        <v>-217.54615384615383</v>
      </c>
      <c r="O43" s="25">
        <v>6.4923076923076914</v>
      </c>
      <c r="P43" s="25">
        <v>-231.25384615384615</v>
      </c>
      <c r="Q43" s="26">
        <v>0.48461538461538461</v>
      </c>
    </row>
    <row r="44" spans="1:17" x14ac:dyDescent="0.25">
      <c r="A44" s="13">
        <v>1.4</v>
      </c>
      <c r="B44" s="24">
        <v>-191.1076923076923</v>
      </c>
      <c r="C44" s="24">
        <v>50</v>
      </c>
      <c r="D44" s="24">
        <v>-175.48461538461538</v>
      </c>
      <c r="E44" s="24">
        <v>102.4076923076923</v>
      </c>
      <c r="F44" s="24">
        <v>-175.72307692307692</v>
      </c>
      <c r="G44" s="24">
        <v>81.969230769230762</v>
      </c>
      <c r="H44" s="24">
        <v>-181.96923076923076</v>
      </c>
      <c r="I44" s="24">
        <v>66.58461538461539</v>
      </c>
      <c r="J44" s="24">
        <v>-200.48461538461538</v>
      </c>
      <c r="K44" s="24">
        <v>56.007692307692309</v>
      </c>
      <c r="L44" s="24">
        <v>-213.46153846153845</v>
      </c>
      <c r="M44" s="26">
        <v>16.830769230769228</v>
      </c>
      <c r="N44" s="16"/>
      <c r="O44" s="16"/>
      <c r="P44" s="16"/>
      <c r="Q44" s="16"/>
    </row>
    <row r="45" spans="1:17" x14ac:dyDescent="0.25">
      <c r="A45" s="17">
        <v>1.4333333333333333</v>
      </c>
      <c r="B45" s="25">
        <v>-201.2</v>
      </c>
      <c r="C45" s="26">
        <v>40.38461538461538</v>
      </c>
      <c r="D45" s="25">
        <v>-188.94615384615383</v>
      </c>
      <c r="E45" s="25">
        <v>94.230769230769226</v>
      </c>
      <c r="F45" s="25">
        <v>-187.73846153846154</v>
      </c>
      <c r="G45" s="25">
        <v>74.761538461538464</v>
      </c>
      <c r="H45" s="25">
        <v>-193.50769230769231</v>
      </c>
      <c r="I45" s="25">
        <v>60.815384615384616</v>
      </c>
      <c r="J45" s="25">
        <v>-209.85384615384615</v>
      </c>
      <c r="K45" s="25">
        <v>51.2</v>
      </c>
      <c r="L45" s="27">
        <v>-213.94615384615383</v>
      </c>
      <c r="M45" s="28">
        <v>17.307692307692307</v>
      </c>
      <c r="N45" s="16"/>
      <c r="O45" s="16"/>
      <c r="P45" s="16"/>
      <c r="Q45" s="16"/>
    </row>
    <row r="46" spans="1:17" x14ac:dyDescent="0.2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x14ac:dyDescent="0.2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x14ac:dyDescent="0.2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x14ac:dyDescent="0.2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x14ac:dyDescent="0.2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x14ac:dyDescent="0.2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8"/>
      <c r="O52" s="8"/>
      <c r="P52" s="8"/>
      <c r="Q52" s="8"/>
    </row>
    <row r="53" spans="1:17" x14ac:dyDescent="0.2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8"/>
      <c r="O53" s="8"/>
      <c r="P53" s="8"/>
      <c r="Q53" s="8"/>
    </row>
    <row r="54" spans="1:17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8"/>
      <c r="M54" s="8"/>
      <c r="N54" s="8"/>
      <c r="O54" s="8"/>
      <c r="P54" s="8"/>
      <c r="Q54" s="8"/>
    </row>
    <row r="55" spans="1:17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8"/>
      <c r="M55" s="8"/>
      <c r="N55" s="8"/>
      <c r="O55" s="8"/>
      <c r="P55" s="8"/>
      <c r="Q55" s="8"/>
    </row>
    <row r="56" spans="1:17" x14ac:dyDescent="0.2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8"/>
      <c r="M56" s="8"/>
      <c r="N56" s="8"/>
      <c r="O56" s="8"/>
      <c r="P56" s="8"/>
      <c r="Q56" s="8"/>
    </row>
    <row r="57" spans="1:17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8"/>
      <c r="M57" s="8"/>
      <c r="N57" s="8"/>
      <c r="O57" s="8"/>
      <c r="P57" s="8"/>
      <c r="Q57" s="8"/>
    </row>
    <row r="58" spans="1:17" x14ac:dyDescent="0.25">
      <c r="A58" s="18"/>
      <c r="B58" s="19"/>
      <c r="C58" s="19"/>
      <c r="D58" s="8"/>
      <c r="E58" s="8"/>
      <c r="F58" s="19"/>
      <c r="G58" s="19"/>
      <c r="H58" s="19"/>
      <c r="I58" s="19"/>
      <c r="J58" s="19"/>
      <c r="K58" s="19"/>
      <c r="L58" s="8"/>
      <c r="M58" s="8"/>
      <c r="N58" s="8"/>
      <c r="O58" s="8"/>
      <c r="P58" s="8"/>
      <c r="Q58" s="8"/>
    </row>
    <row r="59" spans="1:17" x14ac:dyDescent="0.25">
      <c r="A59" s="18"/>
      <c r="B59" s="19"/>
      <c r="C59" s="19"/>
      <c r="D59" s="8"/>
      <c r="E59" s="8"/>
      <c r="F59" s="19"/>
      <c r="G59" s="19"/>
      <c r="H59" s="19"/>
      <c r="I59" s="19"/>
      <c r="J59" s="19"/>
      <c r="K59" s="19"/>
      <c r="L59" s="8"/>
      <c r="M59" s="8"/>
      <c r="N59" s="8"/>
      <c r="O59" s="8"/>
      <c r="P59" s="8"/>
      <c r="Q59" s="8"/>
    </row>
    <row r="60" spans="1:17" x14ac:dyDescent="0.25">
      <c r="B60" s="8"/>
      <c r="C60" s="8"/>
      <c r="D60" s="8"/>
      <c r="F60" s="2"/>
      <c r="G60" s="2"/>
    </row>
    <row r="61" spans="1:17" x14ac:dyDescent="0.25">
      <c r="B61" s="8"/>
      <c r="C61" s="8"/>
      <c r="D61" s="8"/>
      <c r="F61" s="2"/>
      <c r="G61" s="2"/>
    </row>
    <row r="62" spans="1:17" x14ac:dyDescent="0.25">
      <c r="B62" s="8"/>
      <c r="C62" s="8"/>
      <c r="D62" s="8"/>
      <c r="F62" s="2"/>
      <c r="G62" s="2"/>
    </row>
    <row r="63" spans="1:17" x14ac:dyDescent="0.25">
      <c r="B63" s="8"/>
      <c r="C63" s="8"/>
      <c r="D63" s="8"/>
      <c r="F63" s="2"/>
      <c r="G63" s="2"/>
    </row>
    <row r="64" spans="1:17" x14ac:dyDescent="0.25">
      <c r="B64" s="8"/>
      <c r="C64" s="8"/>
      <c r="D64" s="8"/>
      <c r="F64" s="2"/>
      <c r="G64" s="2"/>
    </row>
    <row r="65" spans="2:7" x14ac:dyDescent="0.25">
      <c r="B65" s="8"/>
      <c r="C65" s="8"/>
      <c r="D65" s="8"/>
      <c r="F65" s="2"/>
      <c r="G65" s="2"/>
    </row>
    <row r="66" spans="2:7" x14ac:dyDescent="0.25">
      <c r="B66" s="8"/>
      <c r="C66" s="8"/>
      <c r="D66" s="8"/>
      <c r="F66" s="2"/>
      <c r="G66" s="2"/>
    </row>
    <row r="67" spans="2:7" x14ac:dyDescent="0.25">
      <c r="B67" s="8"/>
      <c r="C67" s="8"/>
      <c r="D67" s="8"/>
      <c r="F67" s="2"/>
      <c r="G67" s="2"/>
    </row>
    <row r="68" spans="2:7" x14ac:dyDescent="0.25">
      <c r="B68" s="8"/>
      <c r="C68" s="8"/>
      <c r="D68" s="8"/>
      <c r="F68" s="2"/>
      <c r="G68" s="2"/>
    </row>
    <row r="69" spans="2:7" x14ac:dyDescent="0.25">
      <c r="B69" s="8"/>
      <c r="C69" s="8"/>
      <c r="D69" s="8"/>
      <c r="F69" s="2"/>
      <c r="G69" s="2"/>
    </row>
    <row r="70" spans="2:7" x14ac:dyDescent="0.25">
      <c r="B70" s="8"/>
      <c r="C70" s="8"/>
      <c r="D70" s="8"/>
      <c r="F70" s="2"/>
      <c r="G70" s="2"/>
    </row>
    <row r="71" spans="2:7" x14ac:dyDescent="0.25">
      <c r="B71" s="8"/>
      <c r="C71" s="8"/>
      <c r="D71" s="8"/>
      <c r="F71" s="2"/>
      <c r="G71" s="2"/>
    </row>
    <row r="72" spans="2:7" x14ac:dyDescent="0.25">
      <c r="B72" s="8"/>
      <c r="C72" s="8"/>
      <c r="D72" s="8"/>
      <c r="F72" s="2"/>
      <c r="G72" s="2"/>
    </row>
    <row r="73" spans="2:7" x14ac:dyDescent="0.25">
      <c r="B73" s="8"/>
      <c r="C73" s="8"/>
      <c r="D73" s="8"/>
      <c r="F73" s="3"/>
      <c r="G73" s="3"/>
    </row>
    <row r="74" spans="2:7" x14ac:dyDescent="0.25">
      <c r="B74" s="8"/>
      <c r="C74" s="8"/>
      <c r="D74" s="8"/>
      <c r="F74" s="3"/>
      <c r="G74" s="3"/>
    </row>
    <row r="75" spans="2:7" x14ac:dyDescent="0.25">
      <c r="B75" s="8"/>
      <c r="C75" s="8"/>
      <c r="D75" s="8"/>
      <c r="F75" s="3"/>
      <c r="G75" s="3"/>
    </row>
    <row r="76" spans="2:7" x14ac:dyDescent="0.25">
      <c r="B76" s="8"/>
      <c r="C76" s="8"/>
      <c r="D76" s="8"/>
      <c r="F76" s="3"/>
      <c r="G76" s="3"/>
    </row>
    <row r="77" spans="2:7" x14ac:dyDescent="0.25">
      <c r="B77" s="8"/>
      <c r="C77" s="8"/>
      <c r="D77" s="8"/>
      <c r="F77" s="3"/>
      <c r="G77" s="3"/>
    </row>
    <row r="78" spans="2:7" x14ac:dyDescent="0.25">
      <c r="B78" s="8"/>
      <c r="C78" s="8"/>
      <c r="D78" s="8"/>
      <c r="F78" s="3"/>
      <c r="G78" s="3"/>
    </row>
    <row r="79" spans="2:7" x14ac:dyDescent="0.25">
      <c r="B79" s="8"/>
      <c r="C79" s="8"/>
      <c r="D79" s="8"/>
      <c r="F79" s="3"/>
      <c r="G79" s="3"/>
    </row>
    <row r="80" spans="2:7" x14ac:dyDescent="0.25">
      <c r="B80" s="8"/>
      <c r="C80" s="8"/>
      <c r="D80" s="8"/>
      <c r="F80" s="3"/>
      <c r="G80" s="3"/>
    </row>
    <row r="81" spans="2:7" x14ac:dyDescent="0.25">
      <c r="B81" s="7"/>
      <c r="C81" s="8"/>
      <c r="D81" s="8"/>
      <c r="F81" s="3"/>
      <c r="G81" s="3"/>
    </row>
    <row r="82" spans="2:7" x14ac:dyDescent="0.25">
      <c r="B82" s="8"/>
      <c r="C82" s="8"/>
      <c r="D82" s="8"/>
      <c r="F82" s="3"/>
      <c r="G82" s="3"/>
    </row>
    <row r="83" spans="2:7" x14ac:dyDescent="0.25">
      <c r="B83" s="7"/>
      <c r="C83" s="7"/>
      <c r="D83" s="7"/>
      <c r="F83" s="3"/>
      <c r="G83" s="3"/>
    </row>
    <row r="84" spans="2:7" x14ac:dyDescent="0.25">
      <c r="B84" s="8"/>
      <c r="C84" s="8"/>
      <c r="D84" s="8"/>
      <c r="F84" s="3"/>
      <c r="G84" s="3"/>
    </row>
    <row r="85" spans="2:7" x14ac:dyDescent="0.25">
      <c r="B85" s="8"/>
      <c r="C85" s="8"/>
      <c r="D85" s="8"/>
      <c r="F85" s="3"/>
      <c r="G85" s="3"/>
    </row>
    <row r="86" spans="2:7" x14ac:dyDescent="0.25">
      <c r="B86" s="8"/>
      <c r="C86" s="8"/>
      <c r="D86" s="8"/>
      <c r="F86" s="3"/>
      <c r="G86" s="3"/>
    </row>
    <row r="87" spans="2:7" x14ac:dyDescent="0.25">
      <c r="B87" s="8"/>
      <c r="C87" s="8"/>
      <c r="D87" s="8"/>
      <c r="F87" s="3"/>
      <c r="G87" s="3"/>
    </row>
    <row r="88" spans="2:7" x14ac:dyDescent="0.25">
      <c r="B88" s="8"/>
      <c r="C88" s="8"/>
      <c r="D88" s="8"/>
      <c r="F88" s="3"/>
      <c r="G88" s="3"/>
    </row>
    <row r="89" spans="2:7" x14ac:dyDescent="0.25">
      <c r="B89" s="8"/>
      <c r="C89" s="8"/>
      <c r="D89" s="8"/>
      <c r="F89" s="3"/>
      <c r="G89" s="3"/>
    </row>
    <row r="90" spans="2:7" x14ac:dyDescent="0.25">
      <c r="B90" s="8"/>
      <c r="C90" s="8"/>
      <c r="D90" s="8"/>
      <c r="F90" s="3"/>
      <c r="G90" s="3"/>
    </row>
    <row r="91" spans="2:7" x14ac:dyDescent="0.25">
      <c r="B91" s="8"/>
      <c r="C91" s="8"/>
      <c r="D91" s="8"/>
      <c r="F91" s="3"/>
      <c r="G91" s="3"/>
    </row>
    <row r="92" spans="2:7" x14ac:dyDescent="0.25">
      <c r="B92" s="8"/>
      <c r="C92" s="8"/>
      <c r="D92" s="8"/>
      <c r="F92" s="3"/>
      <c r="G92" s="3"/>
    </row>
    <row r="93" spans="2:7" x14ac:dyDescent="0.25">
      <c r="B93" s="8"/>
      <c r="C93" s="8"/>
      <c r="D93" s="8"/>
      <c r="F93" s="3"/>
      <c r="G93" s="3"/>
    </row>
    <row r="94" spans="2:7" x14ac:dyDescent="0.25">
      <c r="B94" s="8"/>
      <c r="C94" s="8"/>
      <c r="D94" s="8"/>
      <c r="F94" s="3"/>
      <c r="G94" s="3"/>
    </row>
    <row r="95" spans="2:7" x14ac:dyDescent="0.25">
      <c r="B95" s="8"/>
      <c r="C95" s="8"/>
      <c r="D95" s="8"/>
      <c r="F95" s="3"/>
      <c r="G95" s="3"/>
    </row>
    <row r="96" spans="2:7" x14ac:dyDescent="0.25">
      <c r="B96" s="8"/>
      <c r="C96" s="8"/>
      <c r="D96" s="8"/>
      <c r="F96" s="3"/>
      <c r="G96" s="3"/>
    </row>
    <row r="97" spans="2:7" x14ac:dyDescent="0.25">
      <c r="B97" s="8"/>
      <c r="C97" s="8"/>
      <c r="D97" s="8"/>
      <c r="F97" s="3"/>
      <c r="G97" s="3"/>
    </row>
    <row r="98" spans="2:7" x14ac:dyDescent="0.25">
      <c r="B98" s="8"/>
      <c r="C98" s="8"/>
      <c r="D98" s="8"/>
      <c r="F98" s="3"/>
      <c r="G98" s="3"/>
    </row>
    <row r="99" spans="2:7" x14ac:dyDescent="0.25">
      <c r="B99" s="8"/>
      <c r="C99" s="8"/>
      <c r="D99" s="8"/>
      <c r="F99" s="3"/>
      <c r="G99" s="3"/>
    </row>
    <row r="100" spans="2:7" x14ac:dyDescent="0.25">
      <c r="B100" s="8"/>
      <c r="C100" s="8"/>
      <c r="D100" s="8"/>
      <c r="F100" s="3"/>
      <c r="G100" s="3"/>
    </row>
    <row r="101" spans="2:7" x14ac:dyDescent="0.25">
      <c r="B101" s="8"/>
      <c r="C101" s="8"/>
      <c r="D101" s="8"/>
      <c r="F101" s="3"/>
      <c r="G101" s="3"/>
    </row>
    <row r="102" spans="2:7" x14ac:dyDescent="0.25">
      <c r="B102" s="8"/>
      <c r="C102" s="8"/>
      <c r="D102" s="8"/>
      <c r="F102" s="3"/>
      <c r="G102" s="3"/>
    </row>
    <row r="103" spans="2:7" x14ac:dyDescent="0.25">
      <c r="B103" s="8"/>
      <c r="C103" s="8"/>
      <c r="D103" s="8"/>
      <c r="F103" s="3"/>
      <c r="G103" s="3"/>
    </row>
    <row r="104" spans="2:7" x14ac:dyDescent="0.25">
      <c r="B104" s="8"/>
      <c r="C104" s="8"/>
      <c r="D104" s="8"/>
      <c r="F104" s="3"/>
      <c r="G104" s="3"/>
    </row>
    <row r="105" spans="2:7" x14ac:dyDescent="0.25">
      <c r="B105" s="8"/>
      <c r="C105" s="8"/>
      <c r="D105" s="8"/>
      <c r="F105" s="3"/>
      <c r="G105" s="3"/>
    </row>
    <row r="106" spans="2:7" x14ac:dyDescent="0.25">
      <c r="B106" s="8"/>
      <c r="C106" s="8"/>
      <c r="D106" s="8"/>
      <c r="F106" s="3"/>
      <c r="G106" s="3"/>
    </row>
    <row r="107" spans="2:7" x14ac:dyDescent="0.25">
      <c r="B107" s="8"/>
      <c r="C107" s="8"/>
      <c r="D107" s="8"/>
      <c r="F107" s="3"/>
      <c r="G107" s="3"/>
    </row>
    <row r="108" spans="2:7" x14ac:dyDescent="0.25">
      <c r="B108" s="8"/>
      <c r="C108" s="8"/>
      <c r="D108" s="8"/>
      <c r="F108" s="3"/>
      <c r="G108" s="3"/>
    </row>
    <row r="109" spans="2:7" x14ac:dyDescent="0.25">
      <c r="B109" s="8"/>
      <c r="C109" s="8"/>
      <c r="D109" s="8"/>
      <c r="F109" s="3"/>
      <c r="G109" s="3"/>
    </row>
    <row r="110" spans="2:7" x14ac:dyDescent="0.25">
      <c r="B110" s="8"/>
      <c r="C110" s="8"/>
      <c r="D110" s="8"/>
      <c r="F110" s="3"/>
      <c r="G110" s="3"/>
    </row>
    <row r="111" spans="2:7" x14ac:dyDescent="0.25">
      <c r="B111" s="8"/>
      <c r="C111" s="8"/>
      <c r="D111" s="8"/>
      <c r="F111" s="3"/>
      <c r="G111" s="3"/>
    </row>
    <row r="112" spans="2:7" x14ac:dyDescent="0.25">
      <c r="B112" s="7"/>
      <c r="C112" s="8"/>
      <c r="D112" s="8"/>
      <c r="F112" s="3"/>
      <c r="G112" s="3"/>
    </row>
    <row r="113" spans="2:7" x14ac:dyDescent="0.25">
      <c r="B113" s="8"/>
      <c r="C113" s="8"/>
      <c r="D113" s="8"/>
      <c r="F113" s="3"/>
      <c r="G113" s="3"/>
    </row>
    <row r="114" spans="2:7" x14ac:dyDescent="0.25">
      <c r="B114" s="7"/>
      <c r="C114" s="7"/>
      <c r="D114" s="7"/>
      <c r="F114" s="3"/>
      <c r="G114" s="3"/>
    </row>
    <row r="115" spans="2:7" x14ac:dyDescent="0.25">
      <c r="B115" s="8"/>
      <c r="C115" s="8"/>
      <c r="D115" s="8"/>
      <c r="F115" s="3"/>
      <c r="G115" s="3"/>
    </row>
    <row r="116" spans="2:7" x14ac:dyDescent="0.25">
      <c r="B116" s="8"/>
      <c r="C116" s="8"/>
      <c r="D116" s="8"/>
      <c r="F116" s="3"/>
      <c r="G116" s="3"/>
    </row>
    <row r="117" spans="2:7" x14ac:dyDescent="0.25">
      <c r="B117" s="8"/>
      <c r="C117" s="8"/>
      <c r="D117" s="8"/>
      <c r="F117" s="3"/>
      <c r="G117" s="3"/>
    </row>
    <row r="118" spans="2:7" x14ac:dyDescent="0.25">
      <c r="B118" s="8"/>
      <c r="C118" s="8"/>
      <c r="D118" s="8"/>
      <c r="F118" s="3"/>
      <c r="G118" s="3"/>
    </row>
    <row r="119" spans="2:7" x14ac:dyDescent="0.25">
      <c r="B119" s="8"/>
      <c r="C119" s="8"/>
      <c r="D119" s="8"/>
      <c r="F119" s="3"/>
      <c r="G119" s="3"/>
    </row>
    <row r="120" spans="2:7" x14ac:dyDescent="0.25">
      <c r="B120" s="8"/>
      <c r="C120" s="8"/>
      <c r="D120" s="8"/>
      <c r="F120" s="3"/>
      <c r="G120" s="3"/>
    </row>
    <row r="121" spans="2:7" x14ac:dyDescent="0.25">
      <c r="B121" s="8"/>
      <c r="C121" s="8"/>
      <c r="D121" s="8"/>
      <c r="F121" s="3"/>
      <c r="G121" s="3"/>
    </row>
    <row r="122" spans="2:7" x14ac:dyDescent="0.25">
      <c r="B122" s="8"/>
      <c r="C122" s="8"/>
      <c r="D122" s="8"/>
      <c r="F122" s="3"/>
      <c r="G122" s="3"/>
    </row>
    <row r="123" spans="2:7" x14ac:dyDescent="0.25">
      <c r="B123" s="8"/>
      <c r="C123" s="8"/>
      <c r="D123" s="8"/>
      <c r="F123" s="3"/>
      <c r="G123" s="3"/>
    </row>
    <row r="124" spans="2:7" x14ac:dyDescent="0.25">
      <c r="B124" s="8"/>
      <c r="C124" s="8"/>
      <c r="D124" s="8"/>
      <c r="F124" s="3"/>
      <c r="G124" s="3"/>
    </row>
    <row r="125" spans="2:7" x14ac:dyDescent="0.25">
      <c r="B125" s="8"/>
      <c r="C125" s="8"/>
      <c r="D125" s="8"/>
      <c r="F125" s="3"/>
      <c r="G125" s="3"/>
    </row>
    <row r="126" spans="2:7" x14ac:dyDescent="0.25">
      <c r="B126" s="8"/>
      <c r="C126" s="8"/>
      <c r="D126" s="8"/>
      <c r="F126" s="3"/>
      <c r="G126" s="3"/>
    </row>
    <row r="127" spans="2:7" x14ac:dyDescent="0.25">
      <c r="B127" s="8"/>
      <c r="C127" s="8"/>
      <c r="D127" s="8"/>
      <c r="F127" s="3"/>
      <c r="G127" s="3"/>
    </row>
    <row r="128" spans="2:7" x14ac:dyDescent="0.25">
      <c r="B128" s="8"/>
      <c r="C128" s="8"/>
      <c r="D128" s="8"/>
      <c r="F128" s="3"/>
      <c r="G128" s="3"/>
    </row>
    <row r="129" spans="2:7" x14ac:dyDescent="0.25">
      <c r="B129" s="8"/>
      <c r="C129" s="8"/>
      <c r="D129" s="8"/>
      <c r="F129" s="3"/>
      <c r="G129" s="3"/>
    </row>
    <row r="130" spans="2:7" x14ac:dyDescent="0.25">
      <c r="B130" s="8"/>
      <c r="C130" s="8"/>
      <c r="D130" s="8"/>
    </row>
    <row r="131" spans="2:7" x14ac:dyDescent="0.25">
      <c r="B131" s="8"/>
      <c r="C131" s="8"/>
      <c r="D131" s="8"/>
    </row>
    <row r="132" spans="2:7" x14ac:dyDescent="0.25">
      <c r="B132" s="8"/>
      <c r="C132" s="8"/>
      <c r="D132" s="8"/>
    </row>
    <row r="133" spans="2:7" x14ac:dyDescent="0.25">
      <c r="B133" s="8"/>
      <c r="C133" s="8"/>
      <c r="D133" s="8"/>
    </row>
    <row r="134" spans="2:7" x14ac:dyDescent="0.25">
      <c r="B134" s="8"/>
      <c r="C134" s="8"/>
      <c r="D134" s="8"/>
    </row>
    <row r="135" spans="2:7" x14ac:dyDescent="0.25">
      <c r="B135" s="8"/>
      <c r="C135" s="8"/>
      <c r="D135" s="8"/>
    </row>
    <row r="136" spans="2:7" x14ac:dyDescent="0.25">
      <c r="B136" s="8"/>
      <c r="C136" s="8"/>
      <c r="D136" s="8"/>
    </row>
    <row r="137" spans="2:7" x14ac:dyDescent="0.25">
      <c r="B137" s="8"/>
      <c r="C137" s="8"/>
      <c r="D137" s="8"/>
    </row>
    <row r="138" spans="2:7" x14ac:dyDescent="0.25">
      <c r="B138" s="8"/>
      <c r="C138" s="8"/>
      <c r="D138" s="8"/>
    </row>
    <row r="139" spans="2:7" x14ac:dyDescent="0.25">
      <c r="B139" s="8"/>
      <c r="C139" s="8"/>
      <c r="D139" s="8"/>
    </row>
    <row r="140" spans="2:7" x14ac:dyDescent="0.25">
      <c r="B140" s="8"/>
      <c r="C140" s="8"/>
      <c r="D140" s="8"/>
    </row>
    <row r="141" spans="2:7" x14ac:dyDescent="0.25">
      <c r="B141" s="8"/>
      <c r="C141" s="8"/>
      <c r="D141" s="8"/>
    </row>
    <row r="142" spans="2:7" x14ac:dyDescent="0.25">
      <c r="B142" s="8"/>
      <c r="C142" s="8"/>
      <c r="D142" s="8"/>
    </row>
    <row r="143" spans="2:7" x14ac:dyDescent="0.25">
      <c r="B143" s="8"/>
      <c r="C143" s="8"/>
      <c r="D143" s="8"/>
    </row>
    <row r="144" spans="2:7" x14ac:dyDescent="0.25">
      <c r="B144" s="8"/>
      <c r="C144" s="8"/>
      <c r="D144" s="8"/>
    </row>
    <row r="145" spans="2:4" x14ac:dyDescent="0.25">
      <c r="B145" s="7"/>
      <c r="C145" s="8"/>
      <c r="D145" s="8"/>
    </row>
    <row r="146" spans="2:4" x14ac:dyDescent="0.25">
      <c r="B146" s="8"/>
      <c r="C146" s="8"/>
      <c r="D146" s="8"/>
    </row>
    <row r="147" spans="2:4" x14ac:dyDescent="0.25">
      <c r="B147" s="7"/>
      <c r="C147" s="7"/>
      <c r="D147" s="7"/>
    </row>
    <row r="148" spans="2:4" x14ac:dyDescent="0.25">
      <c r="B148" s="8"/>
      <c r="C148" s="8"/>
      <c r="D148" s="8"/>
    </row>
    <row r="149" spans="2:4" x14ac:dyDescent="0.25">
      <c r="B149" s="8"/>
      <c r="C149" s="8"/>
      <c r="D149" s="8"/>
    </row>
    <row r="150" spans="2:4" x14ac:dyDescent="0.25">
      <c r="B150" s="8"/>
      <c r="C150" s="8"/>
      <c r="D150" s="8"/>
    </row>
    <row r="151" spans="2:4" x14ac:dyDescent="0.25">
      <c r="B151" s="8"/>
      <c r="C151" s="8"/>
      <c r="D151" s="8"/>
    </row>
    <row r="152" spans="2:4" x14ac:dyDescent="0.25">
      <c r="B152" s="8"/>
      <c r="C152" s="8"/>
      <c r="D152" s="8"/>
    </row>
    <row r="153" spans="2:4" x14ac:dyDescent="0.25">
      <c r="B153" s="8"/>
      <c r="C153" s="8"/>
      <c r="D153" s="8"/>
    </row>
    <row r="154" spans="2:4" x14ac:dyDescent="0.25">
      <c r="B154" s="8"/>
      <c r="C154" s="8"/>
      <c r="D154" s="8"/>
    </row>
    <row r="155" spans="2:4" x14ac:dyDescent="0.25">
      <c r="B155" s="8"/>
      <c r="C155" s="8"/>
      <c r="D155" s="8"/>
    </row>
    <row r="156" spans="2:4" x14ac:dyDescent="0.25">
      <c r="B156" s="8"/>
      <c r="C156" s="8"/>
      <c r="D156" s="8"/>
    </row>
    <row r="157" spans="2:4" x14ac:dyDescent="0.25">
      <c r="B157" s="8"/>
      <c r="C157" s="8"/>
      <c r="D157" s="8"/>
    </row>
    <row r="158" spans="2:4" x14ac:dyDescent="0.25">
      <c r="B158" s="8"/>
      <c r="C158" s="8"/>
      <c r="D158" s="8"/>
    </row>
    <row r="159" spans="2:4" x14ac:dyDescent="0.25">
      <c r="B159" s="8"/>
      <c r="C159" s="8"/>
      <c r="D159" s="8"/>
    </row>
    <row r="160" spans="2:4" x14ac:dyDescent="0.25">
      <c r="B160" s="8"/>
      <c r="C160" s="8"/>
      <c r="D160" s="8"/>
    </row>
    <row r="161" spans="2:4" x14ac:dyDescent="0.25">
      <c r="B161" s="8"/>
      <c r="C161" s="8"/>
      <c r="D161" s="8"/>
    </row>
    <row r="162" spans="2:4" x14ac:dyDescent="0.25">
      <c r="B162" s="8"/>
      <c r="C162" s="8"/>
      <c r="D162" s="8"/>
    </row>
    <row r="163" spans="2:4" x14ac:dyDescent="0.25">
      <c r="B163" s="8"/>
      <c r="C163" s="8"/>
      <c r="D163" s="8"/>
    </row>
    <row r="164" spans="2:4" x14ac:dyDescent="0.25">
      <c r="B164" s="8"/>
      <c r="C164" s="8"/>
      <c r="D164" s="8"/>
    </row>
    <row r="165" spans="2:4" x14ac:dyDescent="0.25">
      <c r="B165" s="8"/>
      <c r="C165" s="8"/>
      <c r="D165" s="8"/>
    </row>
    <row r="166" spans="2:4" x14ac:dyDescent="0.25">
      <c r="B166" s="8"/>
      <c r="C166" s="8"/>
      <c r="D166" s="8"/>
    </row>
    <row r="167" spans="2:4" x14ac:dyDescent="0.25">
      <c r="B167" s="8"/>
      <c r="C167" s="8"/>
      <c r="D167" s="8"/>
    </row>
    <row r="168" spans="2:4" x14ac:dyDescent="0.25">
      <c r="B168" s="8"/>
      <c r="C168" s="8"/>
      <c r="D168" s="8"/>
    </row>
    <row r="169" spans="2:4" x14ac:dyDescent="0.25">
      <c r="B169" s="8"/>
      <c r="C169" s="8"/>
      <c r="D169" s="8"/>
    </row>
    <row r="170" spans="2:4" x14ac:dyDescent="0.25">
      <c r="B170" s="8"/>
      <c r="C170" s="8"/>
      <c r="D170" s="8"/>
    </row>
    <row r="171" spans="2:4" x14ac:dyDescent="0.25">
      <c r="B171" s="8"/>
      <c r="C171" s="8"/>
      <c r="D171" s="8"/>
    </row>
    <row r="172" spans="2:4" x14ac:dyDescent="0.25">
      <c r="B172" s="8"/>
      <c r="C172" s="8"/>
      <c r="D172" s="8"/>
    </row>
    <row r="173" spans="2:4" x14ac:dyDescent="0.25">
      <c r="B173" s="8"/>
      <c r="C173" s="8"/>
      <c r="D173" s="8"/>
    </row>
    <row r="174" spans="2:4" x14ac:dyDescent="0.25">
      <c r="B174" s="8"/>
      <c r="C174" s="8"/>
      <c r="D174" s="8"/>
    </row>
    <row r="175" spans="2:4" x14ac:dyDescent="0.25">
      <c r="B175" s="8"/>
      <c r="C175" s="8"/>
      <c r="D175" s="8"/>
    </row>
    <row r="176" spans="2:4" x14ac:dyDescent="0.25">
      <c r="B176" s="8"/>
      <c r="C176" s="8"/>
      <c r="D176" s="8"/>
    </row>
    <row r="177" spans="2:4" x14ac:dyDescent="0.25">
      <c r="B177" s="8"/>
      <c r="C177" s="8"/>
      <c r="D177" s="8"/>
    </row>
    <row r="178" spans="2:4" x14ac:dyDescent="0.25">
      <c r="B178" s="7"/>
      <c r="C178" s="8"/>
      <c r="D178" s="8"/>
    </row>
    <row r="179" spans="2:4" x14ac:dyDescent="0.25">
      <c r="B179" s="8"/>
      <c r="C179" s="8"/>
      <c r="D179" s="8"/>
    </row>
    <row r="180" spans="2:4" x14ac:dyDescent="0.25">
      <c r="B180" s="7"/>
      <c r="C180" s="7"/>
      <c r="D180" s="7"/>
    </row>
    <row r="181" spans="2:4" x14ac:dyDescent="0.25">
      <c r="B181" s="8"/>
      <c r="C181" s="8"/>
      <c r="D181" s="8"/>
    </row>
    <row r="182" spans="2:4" x14ac:dyDescent="0.25">
      <c r="B182" s="8"/>
      <c r="C182" s="8"/>
      <c r="D182" s="8"/>
    </row>
    <row r="183" spans="2:4" x14ac:dyDescent="0.25">
      <c r="B183" s="8"/>
      <c r="C183" s="8"/>
      <c r="D183" s="8"/>
    </row>
    <row r="184" spans="2:4" x14ac:dyDescent="0.25">
      <c r="B184" s="8"/>
      <c r="C184" s="8"/>
      <c r="D184" s="8"/>
    </row>
    <row r="185" spans="2:4" x14ac:dyDescent="0.25">
      <c r="B185" s="8"/>
      <c r="C185" s="8"/>
      <c r="D185" s="8"/>
    </row>
    <row r="186" spans="2:4" x14ac:dyDescent="0.25">
      <c r="B186" s="8"/>
      <c r="C186" s="8"/>
      <c r="D186" s="8"/>
    </row>
    <row r="187" spans="2:4" x14ac:dyDescent="0.25">
      <c r="B187" s="8"/>
      <c r="C187" s="8"/>
      <c r="D187" s="8"/>
    </row>
    <row r="188" spans="2:4" x14ac:dyDescent="0.25">
      <c r="B188" s="8"/>
      <c r="C188" s="8"/>
      <c r="D188" s="8"/>
    </row>
    <row r="189" spans="2:4" x14ac:dyDescent="0.25">
      <c r="B189" s="8"/>
      <c r="C189" s="8"/>
      <c r="D189" s="8"/>
    </row>
    <row r="190" spans="2:4" x14ac:dyDescent="0.25">
      <c r="B190" s="8"/>
      <c r="C190" s="8"/>
      <c r="D190" s="8"/>
    </row>
    <row r="191" spans="2:4" x14ac:dyDescent="0.25">
      <c r="B191" s="8"/>
      <c r="C191" s="8"/>
      <c r="D191" s="8"/>
    </row>
    <row r="192" spans="2:4" x14ac:dyDescent="0.25">
      <c r="B192" s="8"/>
      <c r="C192" s="8"/>
      <c r="D192" s="8"/>
    </row>
    <row r="193" spans="2:4" x14ac:dyDescent="0.25">
      <c r="B193" s="8"/>
      <c r="C193" s="8"/>
      <c r="D193" s="8"/>
    </row>
    <row r="194" spans="2:4" x14ac:dyDescent="0.25">
      <c r="B194" s="8"/>
      <c r="C194" s="8"/>
      <c r="D194" s="8"/>
    </row>
    <row r="195" spans="2:4" x14ac:dyDescent="0.25">
      <c r="B195" s="8"/>
      <c r="C195" s="8"/>
      <c r="D195" s="8"/>
    </row>
    <row r="196" spans="2:4" x14ac:dyDescent="0.25">
      <c r="B196" s="8"/>
      <c r="C196" s="8"/>
      <c r="D196" s="8"/>
    </row>
    <row r="197" spans="2:4" x14ac:dyDescent="0.25">
      <c r="B197" s="8"/>
      <c r="C197" s="8"/>
      <c r="D197" s="8"/>
    </row>
    <row r="198" spans="2:4" x14ac:dyDescent="0.25">
      <c r="B198" s="8"/>
      <c r="C198" s="8"/>
      <c r="D198" s="8"/>
    </row>
    <row r="199" spans="2:4" x14ac:dyDescent="0.25">
      <c r="B199" s="8"/>
      <c r="C199" s="8"/>
      <c r="D199" s="8"/>
    </row>
    <row r="200" spans="2:4" x14ac:dyDescent="0.25">
      <c r="B200" s="8"/>
      <c r="C200" s="8"/>
      <c r="D200" s="8"/>
    </row>
    <row r="201" spans="2:4" x14ac:dyDescent="0.25">
      <c r="B201" s="8"/>
      <c r="C201" s="8"/>
      <c r="D201" s="8"/>
    </row>
    <row r="202" spans="2:4" x14ac:dyDescent="0.25">
      <c r="B202" s="8"/>
      <c r="C202" s="8"/>
      <c r="D202" s="8"/>
    </row>
    <row r="203" spans="2:4" x14ac:dyDescent="0.25">
      <c r="B203" s="8"/>
      <c r="C203" s="8"/>
      <c r="D203" s="8"/>
    </row>
    <row r="204" spans="2:4" x14ac:dyDescent="0.25">
      <c r="B204" s="8"/>
      <c r="C204" s="8"/>
      <c r="D204" s="8"/>
    </row>
    <row r="205" spans="2:4" x14ac:dyDescent="0.25">
      <c r="B205" s="8"/>
      <c r="C205" s="8"/>
      <c r="D205" s="8"/>
    </row>
    <row r="206" spans="2:4" x14ac:dyDescent="0.25">
      <c r="B206" s="8"/>
      <c r="C206" s="8"/>
      <c r="D206" s="8"/>
    </row>
    <row r="207" spans="2:4" x14ac:dyDescent="0.25">
      <c r="B207" s="8"/>
      <c r="C207" s="8"/>
      <c r="D207" s="8"/>
    </row>
    <row r="208" spans="2:4" x14ac:dyDescent="0.25">
      <c r="B208" s="8"/>
      <c r="C208" s="8"/>
      <c r="D208" s="8"/>
    </row>
    <row r="209" spans="2:4" x14ac:dyDescent="0.25">
      <c r="B209" s="7"/>
      <c r="C209" s="8"/>
      <c r="D209" s="8"/>
    </row>
    <row r="210" spans="2:4" x14ac:dyDescent="0.25">
      <c r="B210" s="8"/>
      <c r="C210" s="8"/>
      <c r="D210" s="8"/>
    </row>
    <row r="211" spans="2:4" x14ac:dyDescent="0.25">
      <c r="B211" s="7"/>
      <c r="C211" s="7"/>
      <c r="D211" s="7"/>
    </row>
    <row r="212" spans="2:4" x14ac:dyDescent="0.25">
      <c r="B212" s="8"/>
      <c r="C212" s="8"/>
      <c r="D212" s="8"/>
    </row>
    <row r="213" spans="2:4" x14ac:dyDescent="0.25">
      <c r="B213" s="8"/>
      <c r="C213" s="8"/>
      <c r="D213" s="8"/>
    </row>
    <row r="214" spans="2:4" x14ac:dyDescent="0.25">
      <c r="B214" s="8"/>
      <c r="C214" s="8"/>
      <c r="D214" s="8"/>
    </row>
    <row r="215" spans="2:4" x14ac:dyDescent="0.25">
      <c r="B215" s="8"/>
      <c r="C215" s="8"/>
      <c r="D215" s="8"/>
    </row>
    <row r="216" spans="2:4" x14ac:dyDescent="0.25">
      <c r="B216" s="8"/>
      <c r="C216" s="8"/>
      <c r="D216" s="8"/>
    </row>
    <row r="217" spans="2:4" x14ac:dyDescent="0.25">
      <c r="B217" s="8"/>
      <c r="C217" s="8"/>
      <c r="D217" s="8"/>
    </row>
    <row r="218" spans="2:4" x14ac:dyDescent="0.25">
      <c r="B218" s="8"/>
      <c r="C218" s="8"/>
      <c r="D218" s="8"/>
    </row>
    <row r="219" spans="2:4" x14ac:dyDescent="0.25">
      <c r="B219" s="8"/>
      <c r="C219" s="8"/>
      <c r="D219" s="8"/>
    </row>
    <row r="220" spans="2:4" x14ac:dyDescent="0.25">
      <c r="B220" s="8"/>
      <c r="C220" s="8"/>
      <c r="D220" s="8"/>
    </row>
    <row r="221" spans="2:4" x14ac:dyDescent="0.25">
      <c r="B221" s="8"/>
      <c r="C221" s="8"/>
      <c r="D221" s="8"/>
    </row>
    <row r="222" spans="2:4" x14ac:dyDescent="0.25">
      <c r="B222" s="8"/>
      <c r="C222" s="8"/>
      <c r="D222" s="8"/>
    </row>
    <row r="223" spans="2:4" x14ac:dyDescent="0.25">
      <c r="B223" s="8"/>
      <c r="C223" s="8"/>
      <c r="D223" s="8"/>
    </row>
    <row r="224" spans="2:4" x14ac:dyDescent="0.25">
      <c r="B224" s="8"/>
      <c r="C224" s="8"/>
      <c r="D224" s="8"/>
    </row>
    <row r="225" spans="2:4" x14ac:dyDescent="0.25">
      <c r="B225" s="8"/>
      <c r="C225" s="8"/>
      <c r="D225" s="8"/>
    </row>
    <row r="226" spans="2:4" x14ac:dyDescent="0.25">
      <c r="B226" s="8"/>
      <c r="C226" s="8"/>
      <c r="D226" s="8"/>
    </row>
    <row r="227" spans="2:4" x14ac:dyDescent="0.25">
      <c r="B227" s="8"/>
      <c r="C227" s="8"/>
      <c r="D227" s="8"/>
    </row>
    <row r="228" spans="2:4" x14ac:dyDescent="0.25">
      <c r="B228" s="8"/>
      <c r="C228" s="8"/>
      <c r="D228" s="8"/>
    </row>
    <row r="229" spans="2:4" x14ac:dyDescent="0.25">
      <c r="B229" s="8"/>
      <c r="C229" s="8"/>
      <c r="D229" s="8"/>
    </row>
    <row r="230" spans="2:4" x14ac:dyDescent="0.25">
      <c r="B230" s="8"/>
      <c r="C230" s="8"/>
      <c r="D230" s="8"/>
    </row>
    <row r="231" spans="2:4" x14ac:dyDescent="0.25">
      <c r="B231" s="8"/>
      <c r="C231" s="8"/>
      <c r="D231" s="8"/>
    </row>
    <row r="232" spans="2:4" x14ac:dyDescent="0.25">
      <c r="B232" s="8"/>
      <c r="C232" s="8"/>
      <c r="D232" s="8"/>
    </row>
    <row r="233" spans="2:4" x14ac:dyDescent="0.25">
      <c r="B233" s="8"/>
      <c r="C233" s="8"/>
      <c r="D233" s="8"/>
    </row>
    <row r="234" spans="2:4" x14ac:dyDescent="0.25">
      <c r="B234" s="8"/>
      <c r="C234" s="8"/>
      <c r="D234" s="8"/>
    </row>
    <row r="235" spans="2:4" x14ac:dyDescent="0.25">
      <c r="B235" s="8"/>
      <c r="C235" s="8"/>
      <c r="D235" s="8"/>
    </row>
    <row r="236" spans="2:4" x14ac:dyDescent="0.25">
      <c r="B236" s="8"/>
      <c r="C236" s="8"/>
      <c r="D236" s="8"/>
    </row>
    <row r="237" spans="2:4" x14ac:dyDescent="0.25">
      <c r="B237" s="8"/>
      <c r="C237" s="8"/>
      <c r="D237" s="8"/>
    </row>
    <row r="238" spans="2:4" x14ac:dyDescent="0.25">
      <c r="B238" s="8"/>
      <c r="C238" s="8"/>
      <c r="D238" s="8"/>
    </row>
    <row r="239" spans="2:4" x14ac:dyDescent="0.25">
      <c r="B239" s="8"/>
      <c r="C239" s="8"/>
      <c r="D239" s="8"/>
    </row>
    <row r="240" spans="2:4" x14ac:dyDescent="0.25">
      <c r="B240" s="8"/>
      <c r="C240" s="8"/>
      <c r="D240" s="8"/>
    </row>
    <row r="241" spans="2:4" x14ac:dyDescent="0.25">
      <c r="B241" s="8"/>
      <c r="C241" s="8"/>
      <c r="D241" s="8"/>
    </row>
    <row r="242" spans="2:4" x14ac:dyDescent="0.25">
      <c r="B242" s="7"/>
      <c r="C242" s="8"/>
      <c r="D242" s="8"/>
    </row>
    <row r="243" spans="2:4" x14ac:dyDescent="0.25">
      <c r="B243" s="8"/>
      <c r="C243" s="8"/>
      <c r="D243" s="8"/>
    </row>
    <row r="244" spans="2:4" x14ac:dyDescent="0.25">
      <c r="B244" s="7"/>
      <c r="C244" s="7"/>
      <c r="D244" s="7"/>
    </row>
    <row r="245" spans="2:4" x14ac:dyDescent="0.25">
      <c r="B245" s="8"/>
      <c r="C245" s="8"/>
      <c r="D245" s="8"/>
    </row>
    <row r="246" spans="2:4" x14ac:dyDescent="0.25">
      <c r="B246" s="8"/>
      <c r="C246" s="8"/>
      <c r="D246" s="8"/>
    </row>
    <row r="247" spans="2:4" x14ac:dyDescent="0.25">
      <c r="B247" s="8"/>
      <c r="C247" s="8"/>
      <c r="D247" s="8"/>
    </row>
    <row r="248" spans="2:4" x14ac:dyDescent="0.25">
      <c r="B248" s="8"/>
      <c r="C248" s="8"/>
      <c r="D248" s="8"/>
    </row>
    <row r="249" spans="2:4" x14ac:dyDescent="0.25">
      <c r="B249" s="8"/>
      <c r="C249" s="8"/>
      <c r="D249" s="8"/>
    </row>
    <row r="250" spans="2:4" x14ac:dyDescent="0.25">
      <c r="B250" s="8"/>
      <c r="C250" s="8"/>
      <c r="D250" s="8"/>
    </row>
    <row r="251" spans="2:4" x14ac:dyDescent="0.25">
      <c r="B251" s="8"/>
      <c r="C251" s="8"/>
      <c r="D251" s="8"/>
    </row>
    <row r="252" spans="2:4" x14ac:dyDescent="0.25">
      <c r="B252" s="8"/>
      <c r="C252" s="8"/>
      <c r="D252" s="8"/>
    </row>
    <row r="253" spans="2:4" x14ac:dyDescent="0.25">
      <c r="B253" s="8"/>
      <c r="C253" s="8"/>
      <c r="D253" s="8"/>
    </row>
    <row r="254" spans="2:4" x14ac:dyDescent="0.25">
      <c r="B254" s="8"/>
      <c r="C254" s="8"/>
      <c r="D254" s="8"/>
    </row>
    <row r="255" spans="2:4" x14ac:dyDescent="0.25">
      <c r="B255" s="8"/>
      <c r="C255" s="8"/>
      <c r="D255" s="8"/>
    </row>
    <row r="256" spans="2:4" x14ac:dyDescent="0.25">
      <c r="B256" s="8"/>
      <c r="C256" s="8"/>
      <c r="D256" s="8"/>
    </row>
    <row r="257" spans="2:4" x14ac:dyDescent="0.25">
      <c r="B257" s="8"/>
      <c r="C257" s="8"/>
      <c r="D257" s="8"/>
    </row>
    <row r="258" spans="2:4" x14ac:dyDescent="0.25">
      <c r="B258" s="8"/>
      <c r="C258" s="8"/>
      <c r="D258" s="8"/>
    </row>
    <row r="259" spans="2:4" x14ac:dyDescent="0.25">
      <c r="B259" s="8"/>
      <c r="C259" s="8"/>
      <c r="D259" s="8"/>
    </row>
    <row r="260" spans="2:4" x14ac:dyDescent="0.25">
      <c r="B260" s="8"/>
      <c r="C260" s="8"/>
      <c r="D260" s="8"/>
    </row>
    <row r="261" spans="2:4" x14ac:dyDescent="0.25">
      <c r="B261" s="8"/>
      <c r="C261" s="8"/>
      <c r="D261" s="8"/>
    </row>
    <row r="262" spans="2:4" x14ac:dyDescent="0.25">
      <c r="B262" s="8"/>
      <c r="C262" s="8"/>
      <c r="D262" s="8"/>
    </row>
    <row r="263" spans="2:4" x14ac:dyDescent="0.25">
      <c r="B263" s="8"/>
      <c r="C263" s="8"/>
      <c r="D263" s="8"/>
    </row>
    <row r="264" spans="2:4" x14ac:dyDescent="0.25">
      <c r="B264" s="8"/>
      <c r="C264" s="8"/>
      <c r="D264" s="8"/>
    </row>
    <row r="265" spans="2:4" x14ac:dyDescent="0.25">
      <c r="B265" s="8"/>
      <c r="C265" s="8"/>
      <c r="D265" s="8"/>
    </row>
    <row r="266" spans="2:4" x14ac:dyDescent="0.25">
      <c r="B266" s="8"/>
      <c r="C266" s="8"/>
      <c r="D266" s="8"/>
    </row>
    <row r="267" spans="2:4" x14ac:dyDescent="0.25">
      <c r="B267" s="8"/>
      <c r="C267" s="8"/>
      <c r="D267" s="8"/>
    </row>
    <row r="268" spans="2:4" x14ac:dyDescent="0.25">
      <c r="B268" s="8"/>
      <c r="C268" s="8"/>
      <c r="D268" s="8"/>
    </row>
    <row r="269" spans="2:4" x14ac:dyDescent="0.25">
      <c r="B269" s="8"/>
      <c r="C269" s="8"/>
      <c r="D269" s="8"/>
    </row>
    <row r="270" spans="2:4" x14ac:dyDescent="0.25">
      <c r="B270" s="8"/>
      <c r="C270" s="8"/>
      <c r="D270" s="8"/>
    </row>
    <row r="271" spans="2:4" x14ac:dyDescent="0.25">
      <c r="B271" s="8"/>
      <c r="C271" s="8"/>
      <c r="D271" s="8"/>
    </row>
    <row r="272" spans="2:4" x14ac:dyDescent="0.25">
      <c r="B272" s="8"/>
      <c r="C272" s="8"/>
      <c r="D272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26" sqref="A26"/>
    </sheetView>
  </sheetViews>
  <sheetFormatPr baseColWidth="10" defaultRowHeight="15" x14ac:dyDescent="0.25"/>
  <cols>
    <col min="1" max="1" width="15.5703125" bestFit="1" customWidth="1"/>
    <col min="5" max="5" width="18" bestFit="1" customWidth="1"/>
  </cols>
  <sheetData>
    <row r="1" spans="1:8" s="1" customFormat="1" x14ac:dyDescent="0.25"/>
    <row r="2" spans="1:8" x14ac:dyDescent="0.25">
      <c r="A2" s="5" t="s">
        <v>36</v>
      </c>
      <c r="B2" s="5" t="s">
        <v>37</v>
      </c>
      <c r="C2" s="5" t="s">
        <v>38</v>
      </c>
      <c r="D2" s="5" t="s">
        <v>39</v>
      </c>
      <c r="E2" s="5" t="s">
        <v>59</v>
      </c>
      <c r="F2" s="5" t="s">
        <v>40</v>
      </c>
      <c r="G2" s="5" t="s">
        <v>41</v>
      </c>
      <c r="H2" s="5" t="s">
        <v>42</v>
      </c>
    </row>
    <row r="3" spans="1:8" x14ac:dyDescent="0.25">
      <c r="A3" s="4" t="s">
        <v>43</v>
      </c>
      <c r="B3" s="4" t="s">
        <v>47</v>
      </c>
      <c r="C3" s="4" t="s">
        <v>20</v>
      </c>
      <c r="D3" s="4" t="s">
        <v>20</v>
      </c>
      <c r="E3" s="4" t="s">
        <v>22</v>
      </c>
      <c r="F3" s="4" t="s">
        <v>47</v>
      </c>
      <c r="G3" s="4" t="s">
        <v>18</v>
      </c>
      <c r="H3" s="4" t="s">
        <v>21</v>
      </c>
    </row>
    <row r="4" spans="1:8" x14ac:dyDescent="0.25">
      <c r="A4" s="4" t="s">
        <v>44</v>
      </c>
      <c r="B4" s="4" t="s">
        <v>20</v>
      </c>
      <c r="C4" s="4" t="s">
        <v>38</v>
      </c>
      <c r="D4" s="4" t="s">
        <v>22</v>
      </c>
      <c r="E4" s="4" t="s">
        <v>9</v>
      </c>
      <c r="F4" s="4" t="s">
        <v>18</v>
      </c>
      <c r="G4" s="4" t="s">
        <v>21</v>
      </c>
      <c r="H4" s="4" t="s">
        <v>19</v>
      </c>
    </row>
    <row r="5" spans="1:8" x14ac:dyDescent="0.25">
      <c r="A5" s="4" t="s">
        <v>46</v>
      </c>
      <c r="B5" s="4">
        <v>0.50360000000000005</v>
      </c>
      <c r="C5" s="4">
        <v>0.48409999999999997</v>
      </c>
      <c r="D5" s="4">
        <v>0.57540000000000002</v>
      </c>
      <c r="E5" s="4">
        <v>0.64</v>
      </c>
      <c r="F5" s="4">
        <v>0.36120000000000002</v>
      </c>
      <c r="G5" s="4">
        <v>0.44159999999999999</v>
      </c>
      <c r="H5" s="4">
        <v>0.40139999999999998</v>
      </c>
    </row>
    <row r="6" spans="1:8" x14ac:dyDescent="0.25">
      <c r="A6" s="4" t="s">
        <v>45</v>
      </c>
      <c r="B6" s="4">
        <v>0.42570000000000002</v>
      </c>
      <c r="C6" s="4">
        <v>6.6799999999999998E-2</v>
      </c>
      <c r="D6" s="4">
        <v>2.5499999999999998E-2</v>
      </c>
      <c r="E6" s="4">
        <v>1.9400000000000001E-2</v>
      </c>
      <c r="F6" s="4">
        <v>0.14779999999999999</v>
      </c>
      <c r="G6" s="4">
        <v>4.8099999999999997E-2</v>
      </c>
      <c r="H6" s="4">
        <v>1.29E-2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22" workbookViewId="0">
      <pane xSplit="1" topLeftCell="F1" activePane="topRight" state="frozen"/>
      <selection pane="topRight" activeCell="O32" sqref="O32"/>
    </sheetView>
  </sheetViews>
  <sheetFormatPr baseColWidth="10" defaultRowHeight="15" x14ac:dyDescent="0.25"/>
  <cols>
    <col min="1" max="1" width="11.42578125" style="1"/>
  </cols>
  <sheetData>
    <row r="1" spans="1:15" x14ac:dyDescent="0.25">
      <c r="A1" s="9" t="s">
        <v>2</v>
      </c>
      <c r="B1" s="5" t="s">
        <v>23</v>
      </c>
      <c r="C1" s="5" t="s">
        <v>24</v>
      </c>
      <c r="D1" s="5" t="s">
        <v>25</v>
      </c>
      <c r="E1" s="5" t="s">
        <v>4</v>
      </c>
      <c r="F1" s="5" t="s">
        <v>26</v>
      </c>
      <c r="G1" s="5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34</v>
      </c>
      <c r="O1" s="5" t="s">
        <v>35</v>
      </c>
    </row>
    <row r="2" spans="1:15" x14ac:dyDescent="0.25">
      <c r="A2" s="10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0">
        <v>3.3333333333333333E-2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0">
        <v>6.6666666666666666E-2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A5" s="10">
        <v>0.1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x14ac:dyDescent="0.25">
      <c r="A6" s="10">
        <v>0.13333333333333333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5">
      <c r="A7" s="10">
        <v>0.16666666666666666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A8" s="10">
        <v>0.2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5">
      <c r="A9" s="10">
        <v>0.23333333333333334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0">
        <v>0.26666666666666666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25">
      <c r="A11" s="10">
        <v>0.3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0">
        <v>0.33333333333333331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10">
        <v>0.36666666666666664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25">
      <c r="A14" s="10">
        <v>0.4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25">
      <c r="A15" s="10">
        <v>0.43333333333333335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25">
      <c r="A16" s="10">
        <v>0.46666666666666667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5">
      <c r="A17" s="10">
        <v>0.5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5">
      <c r="A18" s="10">
        <v>0.53333333333333333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5">
      <c r="A19" s="11">
        <v>0.56666666666666665</v>
      </c>
      <c r="B19" s="16">
        <f>Coordonnees_brutes!F19-Coordonnees_brutes!B19</f>
        <v>-8.8923076923076891</v>
      </c>
      <c r="C19" s="16">
        <f>Coordonnees_brutes!G19-Coordonnees_brutes!C19</f>
        <v>35.338461538461537</v>
      </c>
      <c r="D19" s="16">
        <f>Coordonnees_brutes!D19-Coordonnees_brutes!F19</f>
        <v>-13.707692307692305</v>
      </c>
      <c r="E19" s="16">
        <f>Coordonnees_brutes!E19-Coordonnees_brutes!G19</f>
        <v>14.900000000000006</v>
      </c>
      <c r="F19" s="16">
        <f>Coordonnees_brutes!H19-Coordonnees_brutes!F19</f>
        <v>-8.8999999999999986</v>
      </c>
      <c r="G19" s="16">
        <f>Coordonnees_brutes!I19-Coordonnees_brutes!G19</f>
        <v>22.830769230769235</v>
      </c>
      <c r="H19" s="16">
        <f>Coordonnees_brutes!J19-Coordonnees_brutes!H19</f>
        <v>-8.8923076923076927</v>
      </c>
      <c r="I19" s="16">
        <f>Coordonnees_brutes!K19-Coordonnees_brutes!I19</f>
        <v>12.984615384615381</v>
      </c>
      <c r="J19" s="16">
        <f>Coordonnees_brutes!L19-Coordonnees_brutes!B19</f>
        <v>-14.661538461538456</v>
      </c>
      <c r="K19" s="16">
        <f>Coordonnees_brutes!M19-Coordonnees_brutes!C19</f>
        <v>-34.615384615384613</v>
      </c>
      <c r="L19" s="16">
        <f>Coordonnees_brutes!N19-Coordonnees_brutes!L19</f>
        <v>-4.092307692307692</v>
      </c>
      <c r="M19" s="16">
        <f>Coordonnees_brutes!O19-Coordonnees_brutes!M19</f>
        <v>-24.284615384615382</v>
      </c>
      <c r="N19" s="16">
        <f>Coordonnees_brutes!P19-Coordonnees_brutes!N19</f>
        <v>-14.176923076923078</v>
      </c>
      <c r="O19" s="16">
        <f>Coordonnees_brutes!Q19-Coordonnees_brutes!O19</f>
        <v>-3.1230769230769226</v>
      </c>
    </row>
    <row r="20" spans="1:15" x14ac:dyDescent="0.25">
      <c r="A20" s="11">
        <v>0.6</v>
      </c>
      <c r="B20" s="16">
        <f>Coordonnees_brutes!F20-Coordonnees_brutes!B20</f>
        <v>-9.8538461538461561</v>
      </c>
      <c r="C20" s="16">
        <f>Coordonnees_brutes!G20-Coordonnees_brutes!C20</f>
        <v>34.376923076923077</v>
      </c>
      <c r="D20" s="16">
        <f>Coordonnees_brutes!D20-Coordonnees_brutes!F20</f>
        <v>-12.261538461538461</v>
      </c>
      <c r="E20" s="16">
        <f>Coordonnees_brutes!E20-Coordonnees_brutes!G20</f>
        <v>15.861538461538458</v>
      </c>
      <c r="F20" s="16">
        <f>Coordonnees_brutes!H20-Coordonnees_brutes!F20</f>
        <v>-13.223076923076921</v>
      </c>
      <c r="G20" s="16">
        <f>Coordonnees_brutes!I20-Coordonnees_brutes!G20</f>
        <v>18.984615384615381</v>
      </c>
      <c r="H20" s="16">
        <f>Coordonnees_brutes!J20-Coordonnees_brutes!H20</f>
        <v>-10.815384615384616</v>
      </c>
      <c r="I20" s="16">
        <f>Coordonnees_brutes!K20-Coordonnees_brutes!I20</f>
        <v>13.946153846153848</v>
      </c>
      <c r="J20" s="16">
        <f>Coordonnees_brutes!L20-Coordonnees_brutes!B20</f>
        <v>-8.4153846153846175</v>
      </c>
      <c r="K20" s="16">
        <f>Coordonnees_brutes!M20-Coordonnees_brutes!C20</f>
        <v>-36.299999999999997</v>
      </c>
      <c r="L20" s="16">
        <f>Coordonnees_brutes!N20-Coordonnees_brutes!L20</f>
        <v>0.23846153846154294</v>
      </c>
      <c r="M20" s="16">
        <f>Coordonnees_brutes!O20-Coordonnees_brutes!M20</f>
        <v>-22.838461538461537</v>
      </c>
      <c r="N20" s="16">
        <f>Coordonnees_brutes!P20-Coordonnees_brutes!N20</f>
        <v>-13.700000000000003</v>
      </c>
      <c r="O20" s="16">
        <f>Coordonnees_brutes!Q20-Coordonnees_brutes!O20</f>
        <v>-4.8076923076923075</v>
      </c>
    </row>
    <row r="21" spans="1:15" x14ac:dyDescent="0.25">
      <c r="A21" s="11">
        <v>0.6333333333333333</v>
      </c>
      <c r="B21" s="16">
        <f>Coordonnees_brutes!F21-Coordonnees_brutes!B21</f>
        <v>-8.6538461538461569</v>
      </c>
      <c r="C21" s="16">
        <f>Coordonnees_brutes!G21-Coordonnees_brutes!C21</f>
        <v>34.376923076923077</v>
      </c>
      <c r="D21" s="16">
        <f>Coordonnees_brutes!D21-Coordonnees_brutes!F21</f>
        <v>-16.346153846153843</v>
      </c>
      <c r="E21" s="16">
        <f>Coordonnees_brutes!E21-Coordonnees_brutes!G21</f>
        <v>16.107692307692304</v>
      </c>
      <c r="F21" s="16">
        <f>Coordonnees_brutes!H21-Coordonnees_brutes!F21</f>
        <v>-21.392307692307689</v>
      </c>
      <c r="G21" s="16">
        <f>Coordonnees_brutes!I21-Coordonnees_brutes!G21</f>
        <v>12.984615384615381</v>
      </c>
      <c r="H21" s="16">
        <f>Coordonnees_brutes!J21-Coordonnees_brutes!H21</f>
        <v>-13.461538461538462</v>
      </c>
      <c r="I21" s="16">
        <f>Coordonnees_brutes!K21-Coordonnees_brutes!I21</f>
        <v>8.1692307692307651</v>
      </c>
      <c r="J21" s="16">
        <f>Coordonnees_brutes!L21-Coordonnees_brutes!B21</f>
        <v>-1.2000000000000028</v>
      </c>
      <c r="K21" s="16">
        <f>Coordonnees_brutes!M21-Coordonnees_brutes!C21</f>
        <v>-37.738461538461536</v>
      </c>
      <c r="L21" s="16">
        <f>Coordonnees_brutes!N21-Coordonnees_brutes!L21</f>
        <v>2.6461538461538439</v>
      </c>
      <c r="M21" s="16">
        <f>Coordonnees_brutes!O21-Coordonnees_brutes!M21</f>
        <v>-25</v>
      </c>
      <c r="N21" s="16">
        <f>Coordonnees_brutes!P21-Coordonnees_brutes!N21</f>
        <v>-10.338461538461534</v>
      </c>
      <c r="O21" s="16">
        <f>Coordonnees_brutes!Q21-Coordonnees_brutes!O21</f>
        <v>-6.9692307692307685</v>
      </c>
    </row>
    <row r="22" spans="1:15" x14ac:dyDescent="0.25">
      <c r="A22" s="11">
        <v>0.66666666666666663</v>
      </c>
      <c r="B22" s="16">
        <f>Coordonnees_brutes!F22-Coordonnees_brutes!B22</f>
        <v>-13.461538461538462</v>
      </c>
      <c r="C22" s="16">
        <f>Coordonnees_brutes!G22-Coordonnees_brutes!C22</f>
        <v>34.615384615384627</v>
      </c>
      <c r="D22" s="16">
        <f>Coordonnees_brutes!D22-Coordonnees_brutes!F22</f>
        <v>-6.0076923076923059</v>
      </c>
      <c r="E22" s="16">
        <f>Coordonnees_brutes!E22-Coordonnees_brutes!G22</f>
        <v>10.330769230769235</v>
      </c>
      <c r="F22" s="16">
        <f>Coordonnees_brutes!H22-Coordonnees_brutes!F22</f>
        <v>-22.838461538461537</v>
      </c>
      <c r="G22" s="16">
        <f>Coordonnees_brutes!I22-Coordonnees_brutes!G22</f>
        <v>1.4384615384615387</v>
      </c>
      <c r="H22" s="16">
        <f>Coordonnees_brutes!J22-Coordonnees_brutes!H22</f>
        <v>-18.269230769230766</v>
      </c>
      <c r="I22" s="16">
        <f>Coordonnees_brutes!K22-Coordonnees_brutes!I22</f>
        <v>0.23846153846153584</v>
      </c>
      <c r="J22" s="16">
        <f>Coordonnees_brutes!L22-Coordonnees_brutes!B22</f>
        <v>3.361538461538462</v>
      </c>
      <c r="K22" s="16">
        <f>Coordonnees_brutes!M22-Coordonnees_brutes!C22</f>
        <v>-38.22307692307691</v>
      </c>
      <c r="L22" s="16">
        <f>Coordonnees_brutes!N22-Coordonnees_brutes!L22</f>
        <v>4.5692307692307672</v>
      </c>
      <c r="M22" s="16">
        <f>Coordonnees_brutes!O22-Coordonnees_brutes!M22</f>
        <v>-22.6</v>
      </c>
      <c r="N22" s="16">
        <f>Coordonnees_brutes!P22-Coordonnees_brutes!N22</f>
        <v>-4.5692307692307672</v>
      </c>
      <c r="O22" s="16">
        <f>Coordonnees_brutes!Q22-Coordonnees_brutes!O22</f>
        <v>-12.738461538461538</v>
      </c>
    </row>
    <row r="23" spans="1:15" x14ac:dyDescent="0.25">
      <c r="A23" s="12">
        <v>0.7</v>
      </c>
      <c r="B23" s="16">
        <f>Coordonnees_brutes!F23-Coordonnees_brutes!B23</f>
        <v>-16.592307692307692</v>
      </c>
      <c r="C23" s="16">
        <f>Coordonnees_brutes!G23-Coordonnees_brutes!C23</f>
        <v>30.284615384615378</v>
      </c>
      <c r="D23" s="16">
        <f>Coordonnees_brutes!D23-Coordonnees_brutes!F23</f>
        <v>-10.330769230769231</v>
      </c>
      <c r="E23" s="16">
        <f>Coordonnees_brutes!E23-Coordonnees_brutes!G23</f>
        <v>13.223076923076931</v>
      </c>
      <c r="F23" s="16">
        <f>Coordonnees_brutes!H23-Coordonnees_brutes!F23</f>
        <v>-23.792307692307695</v>
      </c>
      <c r="G23" s="16">
        <f>Coordonnees_brutes!I23-Coordonnees_brutes!G23</f>
        <v>-7.4538461538461434</v>
      </c>
      <c r="H23" s="16">
        <f>Coordonnees_brutes!J23-Coordonnees_brutes!H23</f>
        <v>-16.346153846153843</v>
      </c>
      <c r="I23" s="16">
        <f>Coordonnees_brutes!K23-Coordonnees_brutes!I23</f>
        <v>-6.9692307692307764</v>
      </c>
      <c r="J23" s="16">
        <f>Coordonnees_brutes!L23-Coordonnees_brutes!B23</f>
        <v>3.8461538461538467</v>
      </c>
      <c r="K23" s="16">
        <f>Coordonnees_brutes!M23-Coordonnees_brutes!C23</f>
        <v>-36.53846153846154</v>
      </c>
      <c r="L23" s="16">
        <f>Coordonnees_brutes!N23-Coordonnees_brutes!L23</f>
        <v>10.092307692307692</v>
      </c>
      <c r="M23" s="16">
        <f>Coordonnees_brutes!O23-Coordonnees_brutes!M23</f>
        <v>-21.876923076923077</v>
      </c>
      <c r="N23" s="16">
        <f>Coordonnees_brutes!P23-Coordonnees_brutes!N23</f>
        <v>-0.96153846153846345</v>
      </c>
      <c r="O23" s="16">
        <f>Coordonnees_brutes!Q23-Coordonnees_brutes!O23</f>
        <v>-14.661538461538459</v>
      </c>
    </row>
    <row r="24" spans="1:15" x14ac:dyDescent="0.25">
      <c r="A24" s="12">
        <v>0.73333333333333328</v>
      </c>
      <c r="B24" s="16">
        <f>Coordonnees_brutes!F24-Coordonnees_brutes!B24</f>
        <v>-24.03846153846154</v>
      </c>
      <c r="C24" s="16">
        <f>Coordonnees_brutes!G24-Coordonnees_brutes!C24</f>
        <v>25.484615384615381</v>
      </c>
      <c r="D24" s="16">
        <f>Coordonnees_brutes!D24-Coordonnees_brutes!F24</f>
        <v>-18.030769230769231</v>
      </c>
      <c r="E24" s="16">
        <f>Coordonnees_brutes!E24-Coordonnees_brutes!G24</f>
        <v>6.9692307692307764</v>
      </c>
      <c r="F24" s="16">
        <f>Coordonnees_brutes!H24-Coordonnees_brutes!F24</f>
        <v>-14.661538461538459</v>
      </c>
      <c r="G24" s="16">
        <f>Coordonnees_brutes!I24-Coordonnees_brutes!G24</f>
        <v>-17.792307692307688</v>
      </c>
      <c r="H24" s="16">
        <f>Coordonnees_brutes!J24-Coordonnees_brutes!H24</f>
        <v>-13.461538461538463</v>
      </c>
      <c r="I24" s="16">
        <f>Coordonnees_brutes!K24-Coordonnees_brutes!I24</f>
        <v>-13.223076923076917</v>
      </c>
      <c r="J24" s="16">
        <f>Coordonnees_brutes!L24-Coordonnees_brutes!B24</f>
        <v>1.4461538461538446</v>
      </c>
      <c r="K24" s="16">
        <f>Coordonnees_brutes!M24-Coordonnees_brutes!C24</f>
        <v>-36.053846153846152</v>
      </c>
      <c r="L24" s="16">
        <f>Coordonnees_brutes!N24-Coordonnees_brutes!L24</f>
        <v>16.107692307692307</v>
      </c>
      <c r="M24" s="16">
        <f>Coordonnees_brutes!O24-Coordonnees_brutes!M24</f>
        <v>-15.146153846153844</v>
      </c>
      <c r="N24" s="16">
        <f>Coordonnees_brutes!P24-Coordonnees_brutes!N24</f>
        <v>3.6000000000000014</v>
      </c>
      <c r="O24" s="16">
        <f>Coordonnees_brutes!Q24-Coordonnees_brutes!O24</f>
        <v>-14.423076923076927</v>
      </c>
    </row>
    <row r="25" spans="1:15" x14ac:dyDescent="0.25">
      <c r="A25" s="12">
        <v>0.76666666666666672</v>
      </c>
      <c r="B25" s="16">
        <f>Coordonnees_brutes!F25-Coordonnees_brutes!B25</f>
        <v>-28.123076923076923</v>
      </c>
      <c r="C25" s="16">
        <f>Coordonnees_brutes!G25-Coordonnees_brutes!C25</f>
        <v>19.469230769230762</v>
      </c>
      <c r="D25" s="16">
        <f>Coordonnees_brutes!D25-Coordonnees_brutes!F25</f>
        <v>-20.192307692307693</v>
      </c>
      <c r="E25" s="16">
        <f>Coordonnees_brutes!E25-Coordonnees_brutes!G25</f>
        <v>3.3692307692307821</v>
      </c>
      <c r="F25" s="16">
        <f>Coordonnees_brutes!H25-Coordonnees_brutes!F25</f>
        <v>-4.3307692307692349</v>
      </c>
      <c r="G25" s="16">
        <f>Coordonnees_brutes!I25-Coordonnees_brutes!G25</f>
        <v>-22.115384615384613</v>
      </c>
      <c r="H25" s="16">
        <f>Coordonnees_brutes!J25-Coordonnees_brutes!H25</f>
        <v>-5.2846153846153783</v>
      </c>
      <c r="I25" s="16">
        <f>Coordonnees_brutes!K25-Coordonnees_brutes!I25</f>
        <v>-17.061538461538461</v>
      </c>
      <c r="J25" s="16">
        <f>Coordonnees_brutes!L25-Coordonnees_brutes!B25</f>
        <v>1.2</v>
      </c>
      <c r="K25" s="16">
        <f>Coordonnees_brutes!M25-Coordonnees_brutes!C25</f>
        <v>-34.130769230769232</v>
      </c>
      <c r="L25" s="16">
        <f>Coordonnees_brutes!N25-Coordonnees_brutes!L25</f>
        <v>21.638461538461538</v>
      </c>
      <c r="M25" s="16">
        <f>Coordonnees_brutes!O25-Coordonnees_brutes!M25</f>
        <v>-8.6538461538461604</v>
      </c>
      <c r="N25" s="16">
        <f>Coordonnees_brutes!P25-Coordonnees_brutes!N25</f>
        <v>5.046153846153846</v>
      </c>
      <c r="O25" s="16">
        <f>Coordonnees_brutes!Q25-Coordonnees_brutes!O25</f>
        <v>-13.46153846153846</v>
      </c>
    </row>
    <row r="26" spans="1:15" x14ac:dyDescent="0.25">
      <c r="A26" s="12">
        <v>0.8</v>
      </c>
      <c r="B26" s="16">
        <f>Coordonnees_brutes!F26-Coordonnees_brutes!B26</f>
        <v>-30.053846153846152</v>
      </c>
      <c r="C26" s="16">
        <f>Coordonnees_brutes!G26-Coordonnees_brutes!C26</f>
        <v>11.061538461538461</v>
      </c>
      <c r="D26" s="16">
        <f>Coordonnees_brutes!D26-Coordonnees_brutes!F26</f>
        <v>-22.830769230769228</v>
      </c>
      <c r="E26" s="16">
        <f>Coordonnees_brutes!E26-Coordonnees_brutes!G26</f>
        <v>-6.2538461538461547</v>
      </c>
      <c r="F26" s="16">
        <f>Coordonnees_brutes!H26-Coordonnees_brutes!F26</f>
        <v>6.7307692307692264</v>
      </c>
      <c r="G26" s="16">
        <f>Coordonnees_brutes!I26-Coordonnees_brutes!G26</f>
        <v>-22.353846153846163</v>
      </c>
      <c r="H26" s="16">
        <f>Coordonnees_brutes!J26-Coordonnees_brutes!H26</f>
        <v>2.8846153846153868</v>
      </c>
      <c r="I26" s="16">
        <f>Coordonnees_brutes!K26-Coordonnees_brutes!I26</f>
        <v>-17.069230769230771</v>
      </c>
      <c r="J26" s="16">
        <f>Coordonnees_brutes!L26-Coordonnees_brutes!B26</f>
        <v>2.6384615384615397</v>
      </c>
      <c r="K26" s="16">
        <f>Coordonnees_brutes!M26-Coordonnees_brutes!C26</f>
        <v>-31.484615384615395</v>
      </c>
      <c r="L26" s="16">
        <f>Coordonnees_brutes!N26-Coordonnees_brutes!L26</f>
        <v>22.6</v>
      </c>
      <c r="M26" s="16">
        <f>Coordonnees_brutes!O26-Coordonnees_brutes!M26</f>
        <v>-4.8076923076923066</v>
      </c>
      <c r="N26" s="16">
        <f>Coordonnees_brutes!P26-Coordonnees_brutes!N26</f>
        <v>8.1769230769230763</v>
      </c>
      <c r="O26" s="16">
        <f>Coordonnees_brutes!Q26-Coordonnees_brutes!O26</f>
        <v>-9.1384615384615273</v>
      </c>
    </row>
    <row r="27" spans="1:15" x14ac:dyDescent="0.25">
      <c r="A27" s="12">
        <v>0.83333333333333337</v>
      </c>
      <c r="B27" s="16">
        <f>Coordonnees_brutes!F27-Coordonnees_brutes!B27</f>
        <v>-32.453846153846158</v>
      </c>
      <c r="C27" s="16">
        <f>Coordonnees_brutes!G27-Coordonnees_brutes!C27</f>
        <v>0.47692307692307168</v>
      </c>
      <c r="D27" s="16">
        <f>Coordonnees_brutes!D27-Coordonnees_brutes!F27</f>
        <v>-19.95384615384615</v>
      </c>
      <c r="E27" s="16">
        <f>Coordonnees_brutes!E27-Coordonnees_brutes!G27</f>
        <v>-13.461538461538453</v>
      </c>
      <c r="F27" s="16">
        <f>Coordonnees_brutes!H27-Coordonnees_brutes!F27</f>
        <v>16.346153846153847</v>
      </c>
      <c r="G27" s="16">
        <f>Coordonnees_brutes!I27-Coordonnees_brutes!G27</f>
        <v>-15.861538461538458</v>
      </c>
      <c r="H27" s="16">
        <f>Coordonnees_brutes!J27-Coordonnees_brutes!H27</f>
        <v>10.338461538461537</v>
      </c>
      <c r="I27" s="16">
        <f>Coordonnees_brutes!K27-Coordonnees_brutes!I27</f>
        <v>-14.184615384615384</v>
      </c>
      <c r="J27" s="16">
        <f>Coordonnees_brutes!L27-Coordonnees_brutes!B27</f>
        <v>2.8846153846153832</v>
      </c>
      <c r="K27" s="16">
        <f>Coordonnees_brutes!M27-Coordonnees_brutes!C27</f>
        <v>-30.046153846153857</v>
      </c>
      <c r="L27" s="16">
        <f>Coordonnees_brutes!N27-Coordonnees_brutes!L27</f>
        <v>23.553846153846152</v>
      </c>
      <c r="M27" s="16">
        <f>Coordonnees_brutes!O27-Coordonnees_brutes!M27</f>
        <v>2.6384615384615415</v>
      </c>
      <c r="N27" s="16">
        <f>Coordonnees_brutes!P27-Coordonnees_brutes!N27</f>
        <v>10.338461538461537</v>
      </c>
      <c r="O27" s="16">
        <f>Coordonnees_brutes!Q27-Coordonnees_brutes!O27</f>
        <v>-7.2076923076923123</v>
      </c>
    </row>
    <row r="28" spans="1:15" x14ac:dyDescent="0.25">
      <c r="A28" s="12">
        <v>0.8666666666666667</v>
      </c>
      <c r="B28" s="16">
        <f>Coordonnees_brutes!F28-Coordonnees_brutes!B28</f>
        <v>-27.646153846153844</v>
      </c>
      <c r="C28" s="16">
        <f>Coordonnees_brutes!G28-Coordonnees_brutes!C28</f>
        <v>-9.6153846153846132</v>
      </c>
      <c r="D28" s="16">
        <f>Coordonnees_brutes!D28-Coordonnees_brutes!F28</f>
        <v>-14.423076923076927</v>
      </c>
      <c r="E28" s="16">
        <f>Coordonnees_brutes!E28-Coordonnees_brutes!G28</f>
        <v>-22.353846153846149</v>
      </c>
      <c r="F28" s="16">
        <f>Coordonnees_brutes!H28-Coordonnees_brutes!F28</f>
        <v>20.91538461538461</v>
      </c>
      <c r="G28" s="16">
        <f>Coordonnees_brutes!I28-Coordonnees_brutes!G28</f>
        <v>-9.6153846153846132</v>
      </c>
      <c r="H28" s="16">
        <f>Coordonnees_brutes!J28-Coordonnees_brutes!H28</f>
        <v>16.346153846153847</v>
      </c>
      <c r="I28" s="16">
        <f>Coordonnees_brutes!K28-Coordonnees_brutes!I28</f>
        <v>-8.6538461538461604</v>
      </c>
      <c r="J28" s="16">
        <f>Coordonnees_brutes!L28-Coordonnees_brutes!B28</f>
        <v>11.3</v>
      </c>
      <c r="K28" s="16">
        <f>Coordonnees_brutes!M28-Coordonnees_brutes!C28</f>
        <v>-28.84615384615384</v>
      </c>
      <c r="L28" s="16">
        <f>Coordonnees_brutes!N28-Coordonnees_brutes!L28</f>
        <v>16.823076923076922</v>
      </c>
      <c r="M28" s="16">
        <f>Coordonnees_brutes!O28-Coordonnees_brutes!M28</f>
        <v>11.053846153846152</v>
      </c>
      <c r="N28" s="16">
        <f>Coordonnees_brutes!P28-Coordonnees_brutes!N28</f>
        <v>11.538461538461537</v>
      </c>
      <c r="O28" s="16">
        <f>Coordonnees_brutes!Q28-Coordonnees_brutes!O28</f>
        <v>-6.0076923076923094</v>
      </c>
    </row>
    <row r="29" spans="1:15" x14ac:dyDescent="0.25">
      <c r="A29" s="12">
        <v>0.9</v>
      </c>
      <c r="B29" s="16">
        <f>Coordonnees_brutes!F29-Coordonnees_brutes!B29</f>
        <v>-22.592307692307692</v>
      </c>
      <c r="C29" s="16">
        <f>Coordonnees_brutes!G29-Coordonnees_brutes!C29</f>
        <v>-18.507692307692309</v>
      </c>
      <c r="D29" s="16">
        <f>Coordonnees_brutes!D29-Coordonnees_brutes!F29</f>
        <v>-5.7692307692307594</v>
      </c>
      <c r="E29" s="16">
        <f>Coordonnees_brutes!E29-Coordonnees_brutes!G29</f>
        <v>-27.646153846153837</v>
      </c>
      <c r="F29" s="16">
        <f>Coordonnees_brutes!H29-Coordonnees_brutes!F29</f>
        <v>24.03846153846154</v>
      </c>
      <c r="G29" s="16">
        <f>Coordonnees_brutes!I29-Coordonnees_brutes!G29</f>
        <v>-1.4384615384615387</v>
      </c>
      <c r="H29" s="16">
        <f>Coordonnees_brutes!J29-Coordonnees_brutes!H29</f>
        <v>18.26923076923077</v>
      </c>
      <c r="I29" s="16">
        <f>Coordonnees_brutes!K29-Coordonnees_brutes!I29</f>
        <v>-4.5692307692307708</v>
      </c>
      <c r="J29" s="16">
        <f>Coordonnees_brutes!L29-Coordonnees_brutes!B29</f>
        <v>14.423076923076927</v>
      </c>
      <c r="K29" s="16">
        <f>Coordonnees_brutes!M29-Coordonnees_brutes!C29</f>
        <v>-28.599999999999994</v>
      </c>
      <c r="L29" s="16">
        <f>Coordonnees_brutes!N29-Coordonnees_brutes!L29</f>
        <v>15.384615384615383</v>
      </c>
      <c r="M29" s="16">
        <f>Coordonnees_brutes!O29-Coordonnees_brutes!M29</f>
        <v>17.784615384615378</v>
      </c>
      <c r="N29" s="16">
        <f>Coordonnees_brutes!P29-Coordonnees_brutes!N29</f>
        <v>12.261538461538461</v>
      </c>
      <c r="O29" s="16">
        <f>Coordonnees_brutes!Q29-Coordonnees_brutes!O29</f>
        <v>-3.8461538461538396</v>
      </c>
    </row>
    <row r="30" spans="1:15" x14ac:dyDescent="0.25">
      <c r="A30" s="12">
        <v>0.93333333333333335</v>
      </c>
      <c r="B30" s="16">
        <f>Coordonnees_brutes!F30-Coordonnees_brutes!B30</f>
        <v>-12.5</v>
      </c>
      <c r="C30" s="16">
        <f>Coordonnees_brutes!G30-Coordonnees_brutes!C30</f>
        <v>-23.31538461538463</v>
      </c>
      <c r="D30" s="16">
        <f>Coordonnees_brutes!D30-Coordonnees_brutes!F30</f>
        <v>4.8076923076923066</v>
      </c>
      <c r="E30" s="16">
        <f>Coordonnees_brutes!E30-Coordonnees_brutes!G30</f>
        <v>-29.807692307692307</v>
      </c>
      <c r="F30" s="16">
        <f>Coordonnees_brutes!H30-Coordonnees_brutes!F30</f>
        <v>22.6</v>
      </c>
      <c r="G30" s="16">
        <f>Coordonnees_brutes!I30-Coordonnees_brutes!G30</f>
        <v>6.0076923076923094</v>
      </c>
      <c r="H30" s="16">
        <f>Coordonnees_brutes!J30-Coordonnees_brutes!H30</f>
        <v>17.784615384615378</v>
      </c>
      <c r="I30" s="16">
        <f>Coordonnees_brutes!K30-Coordonnees_brutes!I30</f>
        <v>1.4461538461538481</v>
      </c>
      <c r="J30" s="16">
        <f>Coordonnees_brutes!L30-Coordonnees_brutes!B30</f>
        <v>22.115384615384613</v>
      </c>
      <c r="K30" s="16">
        <f>Coordonnees_brutes!M30-Coordonnees_brutes!C30</f>
        <v>-21.876923076923092</v>
      </c>
      <c r="L30" s="16">
        <f>Coordonnees_brutes!N30-Coordonnees_brutes!L30</f>
        <v>8.6538461538461533</v>
      </c>
      <c r="M30" s="16">
        <f>Coordonnees_brutes!O30-Coordonnees_brutes!M30</f>
        <v>20.676923076923075</v>
      </c>
      <c r="N30" s="16">
        <f>Coordonnees_brutes!P30-Coordonnees_brutes!N30</f>
        <v>13.223076923076921</v>
      </c>
      <c r="O30" s="16">
        <f>Coordonnees_brutes!Q30-Coordonnees_brutes!O30</f>
        <v>0.72307692307691696</v>
      </c>
    </row>
    <row r="31" spans="1:15" x14ac:dyDescent="0.25">
      <c r="A31" s="12">
        <v>0.96666666666666667</v>
      </c>
      <c r="B31" s="16">
        <f>Coordonnees_brutes!F31-Coordonnees_brutes!B31</f>
        <v>0.961538461538467</v>
      </c>
      <c r="C31" s="16">
        <f>Coordonnees_brutes!G31-Coordonnees_brutes!C31</f>
        <v>-26.68461538461537</v>
      </c>
      <c r="D31" s="16">
        <f>Coordonnees_brutes!D31-Coordonnees_brutes!F31</f>
        <v>13.223076923076917</v>
      </c>
      <c r="E31" s="16">
        <f>Coordonnees_brutes!E31-Coordonnees_brutes!G31</f>
        <v>-23.07692307692308</v>
      </c>
      <c r="F31" s="16">
        <f>Coordonnees_brutes!H31-Coordonnees_brutes!F31</f>
        <v>15.384615384615387</v>
      </c>
      <c r="G31" s="16">
        <f>Coordonnees_brutes!I31-Coordonnees_brutes!G31</f>
        <v>16.823076923076925</v>
      </c>
      <c r="H31" s="16">
        <f>Coordonnees_brutes!J31-Coordonnees_brutes!H31</f>
        <v>16.823076923076918</v>
      </c>
      <c r="I31" s="16">
        <f>Coordonnees_brutes!K31-Coordonnees_brutes!I31</f>
        <v>6.7307692307692264</v>
      </c>
      <c r="J31" s="16">
        <f>Coordonnees_brutes!L31-Coordonnees_brutes!B31</f>
        <v>28.12307692307693</v>
      </c>
      <c r="K31" s="16">
        <f>Coordonnees_brutes!M31-Coordonnees_brutes!C31</f>
        <v>-10.823076923076911</v>
      </c>
      <c r="L31" s="16">
        <f>Coordonnees_brutes!N31-Coordonnees_brutes!L31</f>
        <v>4.3307692307692278</v>
      </c>
      <c r="M31" s="16">
        <f>Coordonnees_brutes!O31-Coordonnees_brutes!M31</f>
        <v>21.876923076923077</v>
      </c>
      <c r="N31" s="16">
        <f>Coordonnees_brutes!P31-Coordonnees_brutes!N31</f>
        <v>12.976923076923079</v>
      </c>
      <c r="O31" s="16">
        <f>Coordonnees_brutes!Q31-Coordonnees_brutes!O31</f>
        <v>3.6076923076923038</v>
      </c>
    </row>
    <row r="32" spans="1:15" x14ac:dyDescent="0.25">
      <c r="A32" s="12">
        <v>1</v>
      </c>
      <c r="B32" s="16">
        <f>Coordonnees_brutes!F32-Coordonnees_brutes!B32</f>
        <v>13.707692307692298</v>
      </c>
      <c r="C32" s="16">
        <f>Coordonnees_brutes!G32-Coordonnees_brutes!C32</f>
        <v>-25.961538461538467</v>
      </c>
      <c r="D32" s="16">
        <f>Coordonnees_brutes!D32-Coordonnees_brutes!F32</f>
        <v>14.900000000000006</v>
      </c>
      <c r="E32" s="16">
        <f>Coordonnees_brutes!E32-Coordonnees_brutes!G32</f>
        <v>-16.584615384615375</v>
      </c>
      <c r="F32" s="16">
        <f>Coordonnees_brutes!H32-Coordonnees_brutes!F32</f>
        <v>3.8461538461538538</v>
      </c>
      <c r="G32" s="16">
        <f>Coordonnees_brutes!I32-Coordonnees_brutes!G32</f>
        <v>23.315384615384616</v>
      </c>
      <c r="H32" s="16">
        <f>Coordonnees_brutes!J32-Coordonnees_brutes!H32</f>
        <v>10.815384615384616</v>
      </c>
      <c r="I32" s="16">
        <f>Coordonnees_brutes!K32-Coordonnees_brutes!I32</f>
        <v>12.261538461538464</v>
      </c>
      <c r="J32" s="16">
        <f>Coordonnees_brutes!L32-Coordonnees_brutes!B32</f>
        <v>31.730769230769226</v>
      </c>
      <c r="K32" s="16">
        <f>Coordonnees_brutes!M32-Coordonnees_brutes!C32</f>
        <v>-1.9230769230769198</v>
      </c>
      <c r="L32" s="16">
        <f>Coordonnees_brutes!N32-Coordonnees_brutes!L32</f>
        <v>-6.4846153846153811</v>
      </c>
      <c r="M32" s="16">
        <f>Coordonnees_brutes!O32-Coordonnees_brutes!M32</f>
        <v>23.799999999999997</v>
      </c>
      <c r="N32" s="16">
        <f>Coordonnees_brutes!P32-Coordonnees_brutes!N32</f>
        <v>13.461538461538453</v>
      </c>
      <c r="O32" s="16">
        <f>Coordonnees_brutes!Q32-Coordonnees_brutes!O32</f>
        <v>7.9307692307692434</v>
      </c>
    </row>
    <row r="33" spans="1:15" x14ac:dyDescent="0.25">
      <c r="A33" s="12">
        <v>1.0333333333333334</v>
      </c>
      <c r="B33" s="16">
        <f>Coordonnees_brutes!F33-Coordonnees_brutes!B33</f>
        <v>22.592307692307685</v>
      </c>
      <c r="C33" s="16">
        <f>Coordonnees_brutes!G33-Coordonnees_brutes!C33</f>
        <v>-19.707692307692312</v>
      </c>
      <c r="D33" s="16">
        <f>Coordonnees_brutes!D33-Coordonnees_brutes!F33</f>
        <v>19.230769230769234</v>
      </c>
      <c r="E33" s="16">
        <f>Coordonnees_brutes!E33-Coordonnees_brutes!G33</f>
        <v>-10.33846153846153</v>
      </c>
      <c r="F33" s="16">
        <f>Coordonnees_brutes!H33-Coordonnees_brutes!F33</f>
        <v>-6.2461538461538453</v>
      </c>
      <c r="G33" s="16">
        <f>Coordonnees_brutes!I33-Coordonnees_brutes!G33</f>
        <v>23.07692307692308</v>
      </c>
      <c r="H33" s="16">
        <f>Coordonnees_brutes!J33-Coordonnees_brutes!H33</f>
        <v>5.5307692307692236</v>
      </c>
      <c r="I33" s="16">
        <f>Coordonnees_brutes!K33-Coordonnees_brutes!I33</f>
        <v>15.384615384615373</v>
      </c>
      <c r="J33" s="16">
        <f>Coordonnees_brutes!L33-Coordonnees_brutes!B33</f>
        <v>31.730769230769226</v>
      </c>
      <c r="K33" s="16">
        <f>Coordonnees_brutes!M33-Coordonnees_brutes!C33</f>
        <v>9.1384615384615273</v>
      </c>
      <c r="L33" s="16">
        <f>Coordonnees_brutes!N33-Coordonnees_brutes!L33</f>
        <v>-12.261538461538464</v>
      </c>
      <c r="M33" s="16">
        <f>Coordonnees_brutes!O33-Coordonnees_brutes!M33</f>
        <v>19.707692307692326</v>
      </c>
      <c r="N33" s="16">
        <f>Coordonnees_brutes!P33-Coordonnees_brutes!N33</f>
        <v>4.0846153846153896</v>
      </c>
      <c r="O33" s="16">
        <f>Coordonnees_brutes!Q33-Coordonnees_brutes!O33</f>
        <v>13.461538461538453</v>
      </c>
    </row>
    <row r="34" spans="1:15" x14ac:dyDescent="0.25">
      <c r="A34" s="12">
        <v>1.0666666666666667</v>
      </c>
      <c r="B34" s="16">
        <f>Coordonnees_brutes!F34-Coordonnees_brutes!B34</f>
        <v>27.884615384615387</v>
      </c>
      <c r="C34" s="16">
        <f>Coordonnees_brutes!G34-Coordonnees_brutes!C34</f>
        <v>-12.5</v>
      </c>
      <c r="D34" s="16">
        <f>Coordonnees_brutes!D34-Coordonnees_brutes!F34</f>
        <v>21.87692307692307</v>
      </c>
      <c r="E34" s="16">
        <f>Coordonnees_brutes!E34-Coordonnees_brutes!G34</f>
        <v>-5.0461538461538566</v>
      </c>
      <c r="F34" s="16">
        <f>Coordonnees_brutes!H34-Coordonnees_brutes!F34</f>
        <v>-13.700000000000003</v>
      </c>
      <c r="G34" s="16">
        <f>Coordonnees_brutes!I34-Coordonnees_brutes!G34</f>
        <v>21.153846153846146</v>
      </c>
      <c r="H34" s="16">
        <f>Coordonnees_brutes!J34-Coordonnees_brutes!H34</f>
        <v>-1.684615384615384</v>
      </c>
      <c r="I34" s="16">
        <f>Coordonnees_brutes!K34-Coordonnees_brutes!I34</f>
        <v>15.861538461538458</v>
      </c>
      <c r="J34" s="16">
        <f>Coordonnees_brutes!L34-Coordonnees_brutes!B34</f>
        <v>27.407692307692301</v>
      </c>
      <c r="K34" s="16">
        <f>Coordonnees_brutes!M34-Coordonnees_brutes!C34</f>
        <v>19.469230769230776</v>
      </c>
      <c r="L34" s="16">
        <f>Coordonnees_brutes!N34-Coordonnees_brutes!L34</f>
        <v>-19.715384615384608</v>
      </c>
      <c r="M34" s="16">
        <f>Coordonnees_brutes!O34-Coordonnees_brutes!M34</f>
        <v>17.307692307692292</v>
      </c>
      <c r="N34" s="16">
        <f>Coordonnees_brutes!P34-Coordonnees_brutes!N34</f>
        <v>-0.47692307692308589</v>
      </c>
      <c r="O34" s="16">
        <f>Coordonnees_brutes!Q34-Coordonnees_brutes!O34</f>
        <v>10.576923076923066</v>
      </c>
    </row>
    <row r="35" spans="1:15" x14ac:dyDescent="0.25">
      <c r="A35" s="12">
        <v>1.1000000000000001</v>
      </c>
      <c r="B35" s="16">
        <f>Coordonnees_brutes!F35-Coordonnees_brutes!B35</f>
        <v>31.253846153846155</v>
      </c>
      <c r="C35" s="16">
        <f>Coordonnees_brutes!G35-Coordonnees_brutes!C35</f>
        <v>-4.8076923076923066</v>
      </c>
      <c r="D35" s="16">
        <f>Coordonnees_brutes!D35-Coordonnees_brutes!F35</f>
        <v>20.669230769230765</v>
      </c>
      <c r="E35" s="16">
        <f>Coordonnees_brutes!E35-Coordonnees_brutes!G35</f>
        <v>5.2846153846153925</v>
      </c>
      <c r="F35" s="16">
        <f>Coordonnees_brutes!H35-Coordonnees_brutes!F35</f>
        <v>-20.91538461538461</v>
      </c>
      <c r="G35" s="16">
        <f>Coordonnees_brutes!I35-Coordonnees_brutes!G35</f>
        <v>14.42307692307692</v>
      </c>
      <c r="H35" s="16">
        <f>Coordonnees_brutes!J35-Coordonnees_brutes!H35</f>
        <v>-8.4153846153846104</v>
      </c>
      <c r="I35" s="16">
        <f>Coordonnees_brutes!K35-Coordonnees_brutes!I35</f>
        <v>16.82307692307694</v>
      </c>
      <c r="J35" s="16">
        <f>Coordonnees_brutes!L35-Coordonnees_brutes!B35</f>
        <v>17.792307692307688</v>
      </c>
      <c r="K35" s="16">
        <f>Coordonnees_brutes!M35-Coordonnees_brutes!C35</f>
        <v>26.923076923076934</v>
      </c>
      <c r="L35" s="16">
        <f>Coordonnees_brutes!N35-Coordonnees_brutes!L35</f>
        <v>-23.323076923076911</v>
      </c>
      <c r="M35" s="16">
        <f>Coordonnees_brutes!O35-Coordonnees_brutes!M35</f>
        <v>10.33846153846153</v>
      </c>
      <c r="N35" s="16">
        <f>Coordonnees_brutes!P35-Coordonnees_brutes!N35</f>
        <v>-0.23846153846153584</v>
      </c>
      <c r="O35" s="16">
        <f>Coordonnees_brutes!Q35-Coordonnees_brutes!O35</f>
        <v>11.053846153846166</v>
      </c>
    </row>
    <row r="36" spans="1:15" x14ac:dyDescent="0.25">
      <c r="A36" s="12">
        <v>1.1333333333333333</v>
      </c>
      <c r="B36" s="16">
        <f>Coordonnees_brutes!F36-Coordonnees_brutes!B36</f>
        <v>32.453846153846143</v>
      </c>
      <c r="C36" s="16">
        <f>Coordonnees_brutes!G36-Coordonnees_brutes!C36</f>
        <v>3.6000000000000085</v>
      </c>
      <c r="D36" s="16">
        <f>Coordonnees_brutes!D36-Coordonnees_brutes!F36</f>
        <v>19.230769230769226</v>
      </c>
      <c r="E36" s="16">
        <f>Coordonnees_brutes!E36-Coordonnees_brutes!G36</f>
        <v>9.6153846153846132</v>
      </c>
      <c r="F36" s="16">
        <f>Coordonnees_brutes!H36-Coordonnees_brutes!F36</f>
        <v>-24.276923076923069</v>
      </c>
      <c r="G36" s="16">
        <f>Coordonnees_brutes!I36-Coordonnees_brutes!G36</f>
        <v>7.6923076923076792</v>
      </c>
      <c r="H36" s="16">
        <f>Coordonnees_brutes!J36-Coordonnees_brutes!H36</f>
        <v>-15.623076923076937</v>
      </c>
      <c r="I36" s="16">
        <f>Coordonnees_brutes!K36-Coordonnees_brutes!I36</f>
        <v>12.984615384615381</v>
      </c>
      <c r="J36" s="16">
        <f>Coordonnees_brutes!L36-Coordonnees_brutes!B36</f>
        <v>8.4153846153846104</v>
      </c>
      <c r="K36" s="16">
        <f>Coordonnees_brutes!M36-Coordonnees_brutes!C36</f>
        <v>30.046153846153857</v>
      </c>
      <c r="L36" s="16">
        <f>Coordonnees_brutes!N36-Coordonnees_brutes!L36</f>
        <v>-26.684615384615384</v>
      </c>
      <c r="M36" s="16">
        <f>Coordonnees_brutes!O36-Coordonnees_brutes!M36</f>
        <v>3.6076923076923038</v>
      </c>
      <c r="N36" s="16">
        <f>Coordonnees_brutes!P36-Coordonnees_brutes!N36</f>
        <v>-8.4076923076923151</v>
      </c>
      <c r="O36" s="16">
        <f>Coordonnees_brutes!Q36-Coordonnees_brutes!O36</f>
        <v>10.330769230769221</v>
      </c>
    </row>
    <row r="37" spans="1:15" x14ac:dyDescent="0.25">
      <c r="A37" s="12">
        <v>1.1666666666666667</v>
      </c>
      <c r="B37" s="16">
        <f>Coordonnees_brutes!F37-Coordonnees_brutes!B37</f>
        <v>30.053846153846152</v>
      </c>
      <c r="C37" s="16">
        <f>Coordonnees_brutes!G37-Coordonnees_brutes!C37</f>
        <v>8.6538461538461604</v>
      </c>
      <c r="D37" s="16">
        <f>Coordonnees_brutes!D37-Coordonnees_brutes!F37</f>
        <v>16.346153846153854</v>
      </c>
      <c r="E37" s="16">
        <f>Coordonnees_brutes!E37-Coordonnees_brutes!G37</f>
        <v>16.34615384615384</v>
      </c>
      <c r="F37" s="16">
        <f>Coordonnees_brutes!H37-Coordonnees_brutes!F37</f>
        <v>-24.523076923076914</v>
      </c>
      <c r="G37" s="16">
        <f>Coordonnees_brutes!I37-Coordonnees_brutes!G37</f>
        <v>1.9230769230769198</v>
      </c>
      <c r="H37" s="16">
        <f>Coordonnees_brutes!J37-Coordonnees_brutes!H37</f>
        <v>-19.230769230769226</v>
      </c>
      <c r="I37" s="16">
        <f>Coordonnees_brutes!K37-Coordonnees_brutes!I37</f>
        <v>8.6538461538461604</v>
      </c>
      <c r="J37" s="16">
        <f>Coordonnees_brutes!L37-Coordonnees_brutes!B37</f>
        <v>-7.2076923076922981</v>
      </c>
      <c r="K37" s="16">
        <f>Coordonnees_brutes!M37-Coordonnees_brutes!C37</f>
        <v>30.530769230769238</v>
      </c>
      <c r="L37" s="16">
        <f>Coordonnees_brutes!N37-Coordonnees_brutes!L37</f>
        <v>-26.200000000000017</v>
      </c>
      <c r="M37" s="16">
        <f>Coordonnees_brutes!O37-Coordonnees_brutes!M37</f>
        <v>-4.5692307692307708</v>
      </c>
      <c r="N37" s="16">
        <f>Coordonnees_brutes!P37-Coordonnees_brutes!N37</f>
        <v>-10.823076923076911</v>
      </c>
      <c r="O37" s="16">
        <f>Coordonnees_brutes!Q37-Coordonnees_brutes!O37</f>
        <v>8.892307692307682</v>
      </c>
    </row>
    <row r="38" spans="1:15" x14ac:dyDescent="0.25">
      <c r="A38" s="12">
        <v>1.2</v>
      </c>
      <c r="B38" s="16">
        <f>Coordonnees_brutes!F38-Coordonnees_brutes!B38</f>
        <v>27.40000000000002</v>
      </c>
      <c r="C38" s="16">
        <f>Coordonnees_brutes!G38-Coordonnees_brutes!C38</f>
        <v>16.823076923076925</v>
      </c>
      <c r="D38" s="16">
        <f>Coordonnees_brutes!D38-Coordonnees_brutes!F38</f>
        <v>13.461538461538453</v>
      </c>
      <c r="E38" s="16">
        <f>Coordonnees_brutes!E38-Coordonnees_brutes!G38</f>
        <v>14.907692307692315</v>
      </c>
      <c r="F38" s="16">
        <f>Coordonnees_brutes!H38-Coordonnees_brutes!F38</f>
        <v>-24.276923076923069</v>
      </c>
      <c r="G38" s="16">
        <f>Coordonnees_brutes!I38-Coordonnees_brutes!G38</f>
        <v>-7.9307692307692292</v>
      </c>
      <c r="H38" s="16">
        <f>Coordonnees_brutes!J38-Coordonnees_brutes!H38</f>
        <v>-20.430769230769243</v>
      </c>
      <c r="I38" s="16">
        <f>Coordonnees_brutes!K38-Coordonnees_brutes!I38</f>
        <v>3.3692307692307679</v>
      </c>
      <c r="J38" s="16">
        <f>Coordonnees_brutes!L38-Coordonnees_brutes!B38</f>
        <v>-17.792307692307674</v>
      </c>
      <c r="K38" s="16">
        <f>Coordonnees_brutes!M38-Coordonnees_brutes!C38</f>
        <v>26.684615384615384</v>
      </c>
      <c r="L38" s="16">
        <f>Coordonnees_brutes!N38-Coordonnees_brutes!L38</f>
        <v>-25.715384615384608</v>
      </c>
      <c r="M38" s="16">
        <f>Coordonnees_brutes!O38-Coordonnees_brutes!M38</f>
        <v>-13.223076923076917</v>
      </c>
      <c r="N38" s="16">
        <f>Coordonnees_brutes!P38-Coordonnees_brutes!N38</f>
        <v>-12.746153846153845</v>
      </c>
      <c r="O38" s="16">
        <f>Coordonnees_brutes!Q38-Coordonnees_brutes!O38</f>
        <v>6.9692307692307764</v>
      </c>
    </row>
    <row r="39" spans="1:15" x14ac:dyDescent="0.25">
      <c r="A39" s="12">
        <v>1.2333333333333334</v>
      </c>
      <c r="B39" s="16">
        <f>Coordonnees_brutes!F39-Coordonnees_brutes!B39</f>
        <v>25.484615384615395</v>
      </c>
      <c r="C39" s="16">
        <f>Coordonnees_brutes!G39-Coordonnees_brutes!C39</f>
        <v>21.869230769230782</v>
      </c>
      <c r="D39" s="16">
        <f>Coordonnees_brutes!D39-Coordonnees_brutes!F39</f>
        <v>10.092307692307685</v>
      </c>
      <c r="E39" s="16">
        <f>Coordonnees_brutes!E39-Coordonnees_brutes!G39</f>
        <v>17.307692307692307</v>
      </c>
      <c r="F39" s="16">
        <f>Coordonnees_brutes!H39-Coordonnees_brutes!F39</f>
        <v>-22.838461538461544</v>
      </c>
      <c r="G39" s="16">
        <f>Coordonnees_brutes!I39-Coordonnees_brutes!G39</f>
        <v>-12.253846153846169</v>
      </c>
      <c r="H39" s="16">
        <f>Coordonnees_brutes!J39-Coordonnees_brutes!H39</f>
        <v>-20.430769230769215</v>
      </c>
      <c r="I39" s="16">
        <f>Coordonnees_brutes!K39-Coordonnees_brutes!I39</f>
        <v>-2.6461538461538368</v>
      </c>
      <c r="J39" s="16">
        <f>Coordonnees_brutes!L39-Coordonnees_brutes!B39</f>
        <v>-29.084615384615375</v>
      </c>
      <c r="K39" s="16">
        <f>Coordonnees_brutes!M39-Coordonnees_brutes!C39</f>
        <v>18.023076923076928</v>
      </c>
      <c r="L39" s="16">
        <f>Coordonnees_brutes!N39-Coordonnees_brutes!L39</f>
        <v>-20.192307692307679</v>
      </c>
      <c r="M39" s="16">
        <f>Coordonnees_brutes!O39-Coordonnees_brutes!M39</f>
        <v>-17.784615384615378</v>
      </c>
      <c r="N39" s="16">
        <f>Coordonnees_brutes!P39-Coordonnees_brutes!N39</f>
        <v>-15.146153846153851</v>
      </c>
      <c r="O39" s="16">
        <f>Coordonnees_brutes!Q39-Coordonnees_brutes!O39</f>
        <v>2.8846153846153726</v>
      </c>
    </row>
    <row r="40" spans="1:15" x14ac:dyDescent="0.25">
      <c r="A40" s="12">
        <v>1.2666666666666666</v>
      </c>
      <c r="B40" s="16">
        <f>Coordonnees_brutes!F40-Coordonnees_brutes!B40</f>
        <v>22.83846153846153</v>
      </c>
      <c r="C40" s="16">
        <f>Coordonnees_brutes!G40-Coordonnees_brutes!C40</f>
        <v>25.238461538461536</v>
      </c>
      <c r="D40" s="16">
        <f>Coordonnees_brutes!D40-Coordonnees_brutes!F40</f>
        <v>8.8923076923076962</v>
      </c>
      <c r="E40" s="16">
        <f>Coordonnees_brutes!E40-Coordonnees_brutes!G40</f>
        <v>18.753846153846155</v>
      </c>
      <c r="F40" s="16">
        <f>Coordonnees_brutes!H40-Coordonnees_brutes!F40</f>
        <v>-18.507692307692309</v>
      </c>
      <c r="G40" s="16">
        <f>Coordonnees_brutes!I40-Coordonnees_brutes!G40</f>
        <v>-15.384615384615387</v>
      </c>
      <c r="H40" s="16">
        <f>Coordonnees_brutes!J40-Coordonnees_brutes!H40</f>
        <v>-21.15384615384616</v>
      </c>
      <c r="I40" s="16">
        <f>Coordonnees_brutes!K40-Coordonnees_brutes!I40</f>
        <v>-6.9692307692307622</v>
      </c>
      <c r="J40" s="16">
        <f>Coordonnees_brutes!L40-Coordonnees_brutes!B40</f>
        <v>-35.81538461538463</v>
      </c>
      <c r="K40" s="16">
        <f>Coordonnees_brutes!M40-Coordonnees_brutes!C40</f>
        <v>6.0076923076923094</v>
      </c>
      <c r="L40" s="16">
        <f>Coordonnees_brutes!N40-Coordonnees_brutes!L40</f>
        <v>-14.423076923076906</v>
      </c>
      <c r="M40" s="16">
        <f>Coordonnees_brutes!O40-Coordonnees_brutes!M40</f>
        <v>-20.430769230769229</v>
      </c>
      <c r="N40" s="16">
        <f>Coordonnees_brutes!P40-Coordonnees_brutes!N40</f>
        <v>-12.738461538461536</v>
      </c>
      <c r="O40" s="16">
        <f>Coordonnees_brutes!Q40-Coordonnees_brutes!O40</f>
        <v>-0.23846153846154294</v>
      </c>
    </row>
    <row r="41" spans="1:15" x14ac:dyDescent="0.25">
      <c r="A41" s="12">
        <v>1.3</v>
      </c>
      <c r="B41" s="16">
        <f>Coordonnees_brutes!F41-Coordonnees_brutes!B41</f>
        <v>19.230769230769226</v>
      </c>
      <c r="C41" s="16">
        <f>Coordonnees_brutes!G41-Coordonnees_brutes!C41</f>
        <v>26.92307692307692</v>
      </c>
      <c r="D41" s="16">
        <f>Coordonnees_brutes!D41-Coordonnees_brutes!F41</f>
        <v>6.9692307692307907</v>
      </c>
      <c r="E41" s="16">
        <f>Coordonnees_brutes!E41-Coordonnees_brutes!G41</f>
        <v>20.430769230769243</v>
      </c>
      <c r="F41" s="16">
        <f>Coordonnees_brutes!H41-Coordonnees_brutes!F41</f>
        <v>-14.661538461538441</v>
      </c>
      <c r="G41" s="16">
        <f>Coordonnees_brutes!I41-Coordonnees_brutes!G41</f>
        <v>-16.584615384615375</v>
      </c>
      <c r="H41" s="16">
        <f>Coordonnees_brutes!J41-Coordonnees_brutes!H41</f>
        <v>-18.992307692307691</v>
      </c>
      <c r="I41" s="16">
        <f>Coordonnees_brutes!K41-Coordonnees_brutes!I41</f>
        <v>-7.4538461538461576</v>
      </c>
      <c r="J41" s="16">
        <f>Coordonnees_brutes!L41-Coordonnees_brutes!B41</f>
        <v>-35.815384615384602</v>
      </c>
      <c r="K41" s="16">
        <f>Coordonnees_brutes!M41-Coordonnees_brutes!C41</f>
        <v>-4.3307692307692207</v>
      </c>
      <c r="L41" s="16">
        <f>Coordonnees_brutes!N41-Coordonnees_brutes!L41</f>
        <v>-16.107692307692304</v>
      </c>
      <c r="M41" s="16">
        <f>Coordonnees_brutes!O41-Coordonnees_brutes!M41</f>
        <v>-22.592307692307699</v>
      </c>
      <c r="N41" s="16">
        <f>Coordonnees_brutes!P41-Coordonnees_brutes!N41</f>
        <v>-13.700000000000017</v>
      </c>
      <c r="O41" s="16">
        <f>Coordonnees_brutes!Q41-Coordonnees_brutes!O41</f>
        <v>-7.6923076923076934</v>
      </c>
    </row>
    <row r="42" spans="1:15" x14ac:dyDescent="0.25">
      <c r="A42" s="12">
        <v>1.3333333333333333</v>
      </c>
      <c r="B42" s="16">
        <f>Coordonnees_brutes!F42-Coordonnees_brutes!B42</f>
        <v>17.307692307692321</v>
      </c>
      <c r="C42" s="16">
        <f>Coordonnees_brutes!G42-Coordonnees_brutes!C42</f>
        <v>29.330769230769221</v>
      </c>
      <c r="D42" s="16">
        <f>Coordonnees_brutes!D42-Coordonnees_brutes!F42</f>
        <v>4.0846153846153754</v>
      </c>
      <c r="E42" s="16">
        <f>Coordonnees_brutes!E42-Coordonnees_brutes!G42</f>
        <v>20.915384615384625</v>
      </c>
      <c r="F42" s="16">
        <f>Coordonnees_brutes!H42-Coordonnees_brutes!F42</f>
        <v>-11.061538461538476</v>
      </c>
      <c r="G42" s="16">
        <f>Coordonnees_brutes!I42-Coordonnees_brutes!G42</f>
        <v>-16.830769230769221</v>
      </c>
      <c r="H42" s="16">
        <f>Coordonnees_brutes!J42-Coordonnees_brutes!H42</f>
        <v>-19.230769230769226</v>
      </c>
      <c r="I42" s="16">
        <f>Coordonnees_brutes!K42-Coordonnees_brutes!I42</f>
        <v>-10.092307692307699</v>
      </c>
      <c r="J42" s="16">
        <f>Coordonnees_brutes!L42-Coordonnees_brutes!B42</f>
        <v>-37.5</v>
      </c>
      <c r="K42" s="16">
        <f>Coordonnees_brutes!M42-Coordonnees_brutes!C42</f>
        <v>-14.900000000000006</v>
      </c>
      <c r="L42" s="16">
        <f>Coordonnees_brutes!N42-Coordonnees_brutes!L42</f>
        <v>-7.4538461538461434</v>
      </c>
      <c r="M42" s="16">
        <f>Coordonnees_brutes!O42-Coordonnees_brutes!M42</f>
        <v>-24.276923076923069</v>
      </c>
      <c r="N42" s="16">
        <f>Coordonnees_brutes!P42-Coordonnees_brutes!N42</f>
        <v>-11.538461538461547</v>
      </c>
      <c r="O42" s="16">
        <f>Coordonnees_brutes!Q42-Coordonnees_brutes!O42</f>
        <v>-7.453846153846154</v>
      </c>
    </row>
    <row r="43" spans="1:15" x14ac:dyDescent="0.25">
      <c r="A43" s="12">
        <v>1.3666666666666667</v>
      </c>
      <c r="B43" s="16">
        <f>Coordonnees_brutes!F43-Coordonnees_brutes!B43</f>
        <v>16.34615384615384</v>
      </c>
      <c r="C43" s="16">
        <f>Coordonnees_brutes!G43-Coordonnees_brutes!C43</f>
        <v>30.292307692307695</v>
      </c>
      <c r="D43" s="16">
        <f>Coordonnees_brutes!D43-Coordonnees_brutes!F43</f>
        <v>2.1615384615384698</v>
      </c>
      <c r="E43" s="16">
        <f>Coordonnees_brutes!E43-Coordonnees_brutes!G43</f>
        <v>21.153846153846146</v>
      </c>
      <c r="F43" s="16">
        <f>Coordonnees_brutes!H43-Coordonnees_brutes!F43</f>
        <v>-8.6538461538461604</v>
      </c>
      <c r="G43" s="16">
        <f>Coordonnees_brutes!I43-Coordonnees_brutes!G43</f>
        <v>-17.307692307692307</v>
      </c>
      <c r="H43" s="16">
        <f>Coordonnees_brutes!J43-Coordonnees_brutes!H43</f>
        <v>-19.230769230769226</v>
      </c>
      <c r="I43" s="16">
        <f>Coordonnees_brutes!K43-Coordonnees_brutes!I43</f>
        <v>-10.57692307692308</v>
      </c>
      <c r="J43" s="16">
        <f>Coordonnees_brutes!L43-Coordonnees_brutes!B43</f>
        <v>-32.453846153846143</v>
      </c>
      <c r="K43" s="16">
        <f>Coordonnees_brutes!M43-Coordonnees_brutes!C43</f>
        <v>-27.161538461538459</v>
      </c>
      <c r="L43" s="16">
        <f>Coordonnees_brutes!N43-Coordonnees_brutes!L43</f>
        <v>-5.5230769230769283</v>
      </c>
      <c r="M43" s="16">
        <f>Coordonnees_brutes!O43-Coordonnees_brutes!M43</f>
        <v>-25.238461538461539</v>
      </c>
      <c r="N43" s="16">
        <f>Coordonnees_brutes!P43-Coordonnees_brutes!N43</f>
        <v>-13.707692307692326</v>
      </c>
      <c r="O43" s="16">
        <f>Coordonnees_brutes!Q43-Coordonnees_brutes!O43</f>
        <v>-6.0076923076923068</v>
      </c>
    </row>
    <row r="44" spans="1:15" x14ac:dyDescent="0.25">
      <c r="A44" s="13">
        <v>1.4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7">
        <v>1.4333333333333333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x14ac:dyDescent="0.25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5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5">
      <c r="A48" s="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25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x14ac:dyDescent="0.25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x14ac:dyDescent="0.25">
      <c r="A51" s="1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5">
      <c r="A52" s="18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5">
      <c r="A53" s="18"/>
    </row>
    <row r="54" spans="1:15" x14ac:dyDescent="0.25">
      <c r="A54" s="18"/>
    </row>
    <row r="55" spans="1:15" x14ac:dyDescent="0.25">
      <c r="A55" s="18"/>
    </row>
    <row r="56" spans="1:15" x14ac:dyDescent="0.25">
      <c r="A56" s="18"/>
    </row>
    <row r="57" spans="1:15" x14ac:dyDescent="0.25">
      <c r="A57" s="18"/>
    </row>
    <row r="58" spans="1:15" x14ac:dyDescent="0.25">
      <c r="A58" s="18"/>
    </row>
    <row r="59" spans="1:15" x14ac:dyDescent="0.25">
      <c r="A59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C1" workbookViewId="0">
      <pane ySplit="1" topLeftCell="A27" activePane="bottomLeft" state="frozen"/>
      <selection pane="bottomLeft" activeCell="B22" sqref="B21:O22"/>
    </sheetView>
  </sheetViews>
  <sheetFormatPr baseColWidth="10" defaultRowHeight="15" x14ac:dyDescent="0.25"/>
  <cols>
    <col min="1" max="1" width="11.42578125" style="1"/>
  </cols>
  <sheetData>
    <row r="1" spans="1:15" x14ac:dyDescent="0.25">
      <c r="A1" s="9" t="s">
        <v>2</v>
      </c>
      <c r="B1" s="5" t="s">
        <v>23</v>
      </c>
      <c r="C1" s="5" t="s">
        <v>24</v>
      </c>
      <c r="D1" s="5" t="s">
        <v>25</v>
      </c>
      <c r="E1" s="5" t="s">
        <v>4</v>
      </c>
      <c r="F1" s="5" t="s">
        <v>26</v>
      </c>
      <c r="G1" s="5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34</v>
      </c>
      <c r="O1" s="5" t="s">
        <v>35</v>
      </c>
    </row>
    <row r="2" spans="1:15" x14ac:dyDescent="0.25">
      <c r="A2" s="10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0">
        <v>3.3333333333333333E-2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0">
        <v>6.6666666666666666E-2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A5" s="10">
        <v>0.1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x14ac:dyDescent="0.25">
      <c r="A6" s="10">
        <v>0.13333333333333333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5">
      <c r="A7" s="10">
        <v>0.16666666666666666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A8" s="10">
        <v>0.2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5">
      <c r="A9" s="10">
        <v>0.23333333333333334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0">
        <v>0.26666666666666666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25">
      <c r="A11" s="10">
        <v>0.3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0">
        <v>0.33333333333333331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10">
        <v>0.36666666666666664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25">
      <c r="A14" s="10">
        <v>0.4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25">
      <c r="A15" s="10">
        <v>0.43333333333333335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25">
      <c r="A16" s="10">
        <v>0.46666666666666667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5">
      <c r="A17" s="10">
        <v>0.5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25">
      <c r="A18" s="10">
        <v>0.53333333333333333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25">
      <c r="A19" s="11">
        <v>0.56666666666666665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A20" s="11">
        <v>0.6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25">
      <c r="A21" s="11">
        <v>0.6333333333333333</v>
      </c>
      <c r="B21" s="16">
        <f>Coordonnees_brutes!B21+Parametres_anthropo!$B$5*Segments_salto!B21</f>
        <v>27.611153846153844</v>
      </c>
      <c r="C21" s="16">
        <f>Coordonnees_brutes!C21+Parametres_anthropo!$B$5*Segments_salto!C21</f>
        <v>87.742987692307693</v>
      </c>
      <c r="D21" s="16">
        <f>Coordonnees_brutes!F21+Parametres_anthropo!$C$5*Segments_salto!D21</f>
        <v>15.402211538461536</v>
      </c>
      <c r="E21" s="16">
        <f>Coordonnees_brutes!G21+Parametres_anthropo!$C$5*Segments_salto!E21</f>
        <v>112.60542615384615</v>
      </c>
      <c r="F21" s="16">
        <f>Coordonnees_brutes!F21+Parametres_anthropo!$D$5*Segments_salto!F21</f>
        <v>11.006250769230768</v>
      </c>
      <c r="G21" s="16">
        <f>Coordonnees_brutes!G21+Parametres_anthropo!$D$5*Segments_salto!G21</f>
        <v>112.27903999999999</v>
      </c>
      <c r="H21" s="16">
        <f>Coordonnees_brutes!H21+Parametres_anthropo!$E$5*Segments_salto!H21</f>
        <v>-6.6923076923076916</v>
      </c>
      <c r="I21" s="16">
        <f>Coordonnees_brutes!I21+Parametres_anthropo!$E$5*Segments_salto!I21</f>
        <v>123.02061538461538</v>
      </c>
      <c r="J21" s="16">
        <f>Coordonnees_brutes!L21+Parametres_anthropo!$F$5*Segments_salto!J21</f>
        <v>30.335790769230766</v>
      </c>
      <c r="K21" s="16">
        <f>Coordonnees_brutes!M21+Parametres_anthropo!$F$5*Segments_salto!K21</f>
        <v>19.061175384615385</v>
      </c>
      <c r="L21" s="16">
        <f>Coordonnees_brutes!N21+Parametres_anthropo!$G$5*Segments_salto!L21</f>
        <v>34.58392615384615</v>
      </c>
      <c r="M21" s="16">
        <f>Coordonnees_brutes!O21+Parametres_anthropo!$G$5*Segments_salto!M21</f>
        <v>-3.3476923076923075</v>
      </c>
      <c r="N21" s="16">
        <f>Coordonnees_brutes!P21+Parametres_anthropo!$H$5*Segments_salto!N21</f>
        <v>18.927064615384616</v>
      </c>
      <c r="O21" s="16">
        <f>Coordonnees_brutes!Q21+Parametres_anthropo!$H$5*Segments_salto!O21</f>
        <v>-2.0743723076923071</v>
      </c>
    </row>
    <row r="22" spans="1:15" x14ac:dyDescent="0.25">
      <c r="A22" s="11">
        <v>0.66666666666666663</v>
      </c>
      <c r="B22" s="16">
        <f>Coordonnees_brutes!B22+Parametres_anthropo!$B$5*Segments_salto!B22</f>
        <v>16.059230769230766</v>
      </c>
      <c r="C22" s="16">
        <f>Coordonnees_brutes!C22+Parametres_anthropo!$B$5*Segments_salto!C22</f>
        <v>98.686153846153843</v>
      </c>
      <c r="D22" s="16">
        <f>Coordonnees_brutes!F22+Parametres_anthropo!$C$5*Segments_salto!D22</f>
        <v>6.4685992307692306</v>
      </c>
      <c r="E22" s="16">
        <f>Coordonnees_brutes!G22+Parametres_anthropo!$C$5*Segments_salto!E22</f>
        <v>120.87035615384616</v>
      </c>
      <c r="F22" s="16">
        <f>Coordonnees_brutes!F22+Parametres_anthropo!$D$5*Segments_salto!F22</f>
        <v>-3.7643276923076936</v>
      </c>
      <c r="G22" s="16">
        <f>Coordonnees_brutes!G22+Parametres_anthropo!$D$5*Segments_salto!G22</f>
        <v>116.69692153846154</v>
      </c>
      <c r="H22" s="16">
        <f>Coordonnees_brutes!H22+Parametres_anthropo!$E$5*Segments_salto!H22</f>
        <v>-25.153846153846153</v>
      </c>
      <c r="I22" s="16">
        <f>Coordonnees_brutes!I22+Parametres_anthropo!$E$5*Segments_salto!I22</f>
        <v>117.46030769230769</v>
      </c>
      <c r="J22" s="16">
        <f>Coordonnees_brutes!L22+Parametres_anthropo!$F$5*Segments_salto!J22</f>
        <v>27.414187692307692</v>
      </c>
      <c r="K22" s="16">
        <f>Coordonnees_brutes!M22+Parametres_anthropo!$F$5*Segments_salto!K22</f>
        <v>29.224593846153851</v>
      </c>
      <c r="L22" s="16">
        <f>Coordonnees_brutes!N22+Parametres_anthropo!$G$5*Segments_salto!L22</f>
        <v>32.787003076923071</v>
      </c>
      <c r="M22" s="16">
        <f>Coordonnees_brutes!O22+Parametres_anthropo!$G$5*Segments_salto!M22</f>
        <v>10.45060923076923</v>
      </c>
      <c r="N22" s="16">
        <f>Coordonnees_brutes!P22+Parametres_anthropo!$H$5*Segments_salto!N22</f>
        <v>24.365910769230769</v>
      </c>
      <c r="O22" s="16">
        <f>Coordonnees_brutes!Q22+Parametres_anthropo!$H$5*Segments_salto!O22</f>
        <v>2.579089230769231</v>
      </c>
    </row>
    <row r="23" spans="1:15" x14ac:dyDescent="0.25">
      <c r="A23" s="12">
        <v>0.7</v>
      </c>
      <c r="B23" s="16">
        <f>Coordonnees_brutes!B23+Parametres_anthropo!$B$5*Segments_salto!B23</f>
        <v>6.7902676923076921</v>
      </c>
      <c r="C23" s="16">
        <f>Coordonnees_brutes!C23+Parametres_anthropo!$B$5*Segments_salto!C23</f>
        <v>106.12056307692308</v>
      </c>
      <c r="D23" s="16">
        <f>Coordonnees_brutes!F23+Parametres_anthropo!$C$5*Segments_salto!D23</f>
        <v>-6.4472792307692313</v>
      </c>
      <c r="E23" s="16">
        <f>Coordonnees_brutes!G23+Parametres_anthropo!$C$5*Segments_salto!E23</f>
        <v>127.55513769230768</v>
      </c>
      <c r="F23" s="16">
        <f>Coordonnees_brutes!F23+Parametres_anthropo!$D$5*Segments_salto!F23</f>
        <v>-15.136247692307695</v>
      </c>
      <c r="G23" s="16">
        <f>Coordonnees_brutes!G23+Parametres_anthropo!$D$5*Segments_salto!G23</f>
        <v>116.86490307692307</v>
      </c>
      <c r="H23" s="16">
        <f>Coordonnees_brutes!H23+Parametres_anthropo!$E$5*Segments_salto!H23</f>
        <v>-35.700000000000003</v>
      </c>
      <c r="I23" s="16">
        <f>Coordonnees_brutes!I23+Parametres_anthropo!$E$5*Segments_salto!I23</f>
        <v>109.23969230769231</v>
      </c>
      <c r="J23" s="16">
        <f>Coordonnees_brutes!L23+Parametres_anthropo!$F$5*Segments_salto!J23</f>
        <v>20.381538461538465</v>
      </c>
      <c r="K23" s="16">
        <f>Coordonnees_brutes!M23+Parametres_anthropo!$F$5*Segments_salto!K23</f>
        <v>41.133076923076921</v>
      </c>
      <c r="L23" s="16">
        <f>Coordonnees_brutes!N23+Parametres_anthropo!$G$5*Segments_salto!L23</f>
        <v>33.541378461538464</v>
      </c>
      <c r="M23" s="16">
        <f>Coordonnees_brutes!O23+Parametres_anthropo!$G$5*Segments_salto!M23</f>
        <v>22.79299692307692</v>
      </c>
      <c r="N23" s="16">
        <f>Coordonnees_brutes!P23+Parametres_anthropo!$H$5*Segments_salto!N23</f>
        <v>27.737115384615382</v>
      </c>
      <c r="O23" s="16">
        <f>Coordonnees_brutes!Q23+Parametres_anthropo!$H$5*Segments_salto!O23</f>
        <v>11.907166153846154</v>
      </c>
    </row>
    <row r="24" spans="1:15" x14ac:dyDescent="0.25">
      <c r="A24" s="12">
        <v>0.73333333333333328</v>
      </c>
      <c r="B24" s="16">
        <f>Coordonnees_brutes!B24+Parametres_anthropo!$B$5*Segments_salto!B24</f>
        <v>-5.1365384615384642</v>
      </c>
      <c r="C24" s="16">
        <f>Coordonnees_brutes!C24+Parametres_anthropo!$B$5*Segments_salto!C24</f>
        <v>111.87251384615384</v>
      </c>
      <c r="D24" s="16">
        <f>Coordonnees_brutes!F24+Parametres_anthropo!$C$5*Segments_salto!D24</f>
        <v>-25.797926153846156</v>
      </c>
      <c r="E24" s="16">
        <f>Coordonnees_brutes!G24+Parametres_anthropo!$C$5*Segments_salto!E24</f>
        <v>127.89688153846153</v>
      </c>
      <c r="F24" s="16">
        <f>Coordonnees_brutes!F24+Parametres_anthropo!$D$5*Segments_salto!F24</f>
        <v>-25.505479999999999</v>
      </c>
      <c r="G24" s="16">
        <f>Coordonnees_brutes!G24+Parametres_anthropo!$D$5*Segments_salto!G24</f>
        <v>114.28538307692307</v>
      </c>
      <c r="H24" s="16">
        <f>Coordonnees_brutes!H24+Parametres_anthropo!$E$5*Segments_salto!H24</f>
        <v>-40.346153846153847</v>
      </c>
      <c r="I24" s="16">
        <f>Coordonnees_brutes!I24+Parametres_anthropo!$E$5*Segments_salto!I24</f>
        <v>98.268000000000001</v>
      </c>
      <c r="J24" s="16">
        <f>Coordonnees_brutes!L24+Parametres_anthropo!$F$5*Segments_salto!J24</f>
        <v>8.9377353846153831</v>
      </c>
      <c r="K24" s="16">
        <f>Coordonnees_brutes!M24+Parametres_anthropo!$F$5*Segments_salto!K24</f>
        <v>49.961966153846149</v>
      </c>
      <c r="L24" s="16">
        <f>Coordonnees_brutes!N24+Parametres_anthropo!$G$5*Segments_salto!L24</f>
        <v>31.636233846153843</v>
      </c>
      <c r="M24" s="16">
        <f>Coordonnees_brutes!O24+Parametres_anthropo!$G$5*Segments_salto!M24</f>
        <v>41.149920000000002</v>
      </c>
      <c r="N24" s="16">
        <f>Coordonnees_brutes!P24+Parametres_anthropo!$H$5*Segments_salto!N24</f>
        <v>29.568116923076921</v>
      </c>
      <c r="O24" s="16">
        <f>Coordonnees_brutes!Q24+Parametres_anthropo!$H$5*Segments_salto!O24</f>
        <v>27.625961538461532</v>
      </c>
    </row>
    <row r="25" spans="1:15" x14ac:dyDescent="0.25">
      <c r="A25" s="12">
        <v>0.76666666666666672</v>
      </c>
      <c r="B25" s="16">
        <f>Coordonnees_brutes!B25+Parametres_anthropo!$B$5*Segments_salto!B25</f>
        <v>-15.847396923076923</v>
      </c>
      <c r="C25" s="16">
        <f>Coordonnees_brutes!C25+Parametres_anthropo!$B$5*Segments_salto!C25</f>
        <v>117.4970123076923</v>
      </c>
      <c r="D25" s="16">
        <f>Coordonnees_brutes!F25+Parametres_anthropo!$C$5*Segments_salto!D25</f>
        <v>-39.582788461538456</v>
      </c>
      <c r="E25" s="16">
        <f>Coordonnees_brutes!G25+Parametres_anthropo!$C$5*Segments_salto!E25</f>
        <v>128.79258307692308</v>
      </c>
      <c r="F25" s="16">
        <f>Coordonnees_brutes!F25+Parametres_anthropo!$D$5*Segments_salto!F25</f>
        <v>-32.299616923076925</v>
      </c>
      <c r="G25" s="16">
        <f>Coordonnees_brutes!G25+Parametres_anthropo!$D$5*Segments_salto!G25</f>
        <v>114.43634615384615</v>
      </c>
      <c r="H25" s="16">
        <f>Coordonnees_brutes!H25+Parametres_anthropo!$E$5*Segments_salto!H25</f>
        <v>-37.520615384615382</v>
      </c>
      <c r="I25" s="16">
        <f>Coordonnees_brutes!I25+Parametres_anthropo!$E$5*Segments_salto!I25</f>
        <v>94.126769230769227</v>
      </c>
      <c r="J25" s="16">
        <f>Coordonnees_brutes!L25+Parametres_anthropo!$F$5*Segments_salto!J25</f>
        <v>-5.1175384615384623E-2</v>
      </c>
      <c r="K25" s="16">
        <f>Coordonnees_brutes!M25+Parametres_anthropo!$F$5*Segments_salto!K25</f>
        <v>61.233504615384618</v>
      </c>
      <c r="L25" s="16">
        <f>Coordonnees_brutes!N25+Parametres_anthropo!$G$5*Segments_salto!L25</f>
        <v>30.709390769230769</v>
      </c>
      <c r="M25" s="16">
        <f>Coordonnees_brutes!O25+Parametres_anthropo!$G$5*Segments_salto!M25</f>
        <v>61.086153846153834</v>
      </c>
      <c r="N25" s="16">
        <f>Coordonnees_brutes!P25+Parametres_anthropo!$H$5*Segments_salto!N25</f>
        <v>28.225526153846154</v>
      </c>
      <c r="O25" s="16">
        <f>Coordonnees_brutes!Q25+Parametres_anthropo!$H$5*Segments_salto!O25</f>
        <v>46.042692307692306</v>
      </c>
    </row>
    <row r="26" spans="1:15" x14ac:dyDescent="0.25">
      <c r="A26" s="12">
        <v>0.8</v>
      </c>
      <c r="B26" s="16">
        <f>Coordonnees_brutes!B26+Parametres_anthropo!$B$5*Segments_salto!B26</f>
        <v>-26.912040000000001</v>
      </c>
      <c r="C26" s="16">
        <f>Coordonnees_brutes!C26+Parametres_anthropo!$B$5*Segments_salto!C26</f>
        <v>121.1936676923077</v>
      </c>
      <c r="D26" s="16">
        <f>Coordonnees_brutes!F26+Parametres_anthropo!$C$5*Segments_salto!D26</f>
        <v>-52.883144615384609</v>
      </c>
      <c r="E26" s="16">
        <f>Coordonnees_brutes!G26+Parametres_anthropo!$C$5*Segments_salto!E26</f>
        <v>123.65712846153846</v>
      </c>
      <c r="F26" s="16">
        <f>Coordonnees_brutes!F26+Parametres_anthropo!$D$5*Segments_salto!F26</f>
        <v>-37.957884615384614</v>
      </c>
      <c r="G26" s="16">
        <f>Coordonnees_brutes!G26+Parametres_anthropo!$D$5*Segments_salto!G26</f>
        <v>113.8222123076923</v>
      </c>
      <c r="H26" s="16">
        <f>Coordonnees_brutes!H26+Parametres_anthropo!$E$5*Segments_salto!H26</f>
        <v>-33.253846153846155</v>
      </c>
      <c r="I26" s="16">
        <f>Coordonnees_brutes!I26+Parametres_anthropo!$E$5*Segments_salto!I26</f>
        <v>93.406461538461528</v>
      </c>
      <c r="J26" s="16">
        <f>Coordonnees_brutes!L26+Parametres_anthropo!$F$5*Segments_salto!J26</f>
        <v>-8.1854492307692297</v>
      </c>
      <c r="K26" s="16">
        <f>Coordonnees_brutes!M26+Parametres_anthropo!$F$5*Segments_salto!K26</f>
        <v>72.766218461538443</v>
      </c>
      <c r="L26" s="16">
        <f>Coordonnees_brutes!N26+Parametres_anthropo!$G$5*Segments_salto!L26</f>
        <v>23.441698461538461</v>
      </c>
      <c r="M26" s="16">
        <f>Coordonnees_brutes!O26+Parametres_anthropo!$G$5*Segments_salto!M26</f>
        <v>77.207692307692298</v>
      </c>
      <c r="N26" s="16">
        <f>Coordonnees_brutes!P26+Parametres_anthropo!$H$5*Segments_salto!N26</f>
        <v>24.920678461538461</v>
      </c>
      <c r="O26" s="16">
        <f>Coordonnees_brutes!Q26+Parametres_anthropo!$H$5*Segments_salto!O26</f>
        <v>66.524129230769233</v>
      </c>
    </row>
    <row r="27" spans="1:15" x14ac:dyDescent="0.25">
      <c r="A27" s="12">
        <v>0.83333333333333337</v>
      </c>
      <c r="B27" s="16">
        <f>Coordonnees_brutes!B27+Parametres_anthropo!$B$5*Segments_salto!B27</f>
        <v>-37.73606461538462</v>
      </c>
      <c r="C27" s="16">
        <f>Coordonnees_brutes!C27+Parametres_anthropo!$B$5*Segments_salto!C27</f>
        <v>122.11710153846154</v>
      </c>
      <c r="D27" s="16">
        <f>Coordonnees_brutes!F27+Parametres_anthropo!$C$5*Segments_salto!D27</f>
        <v>-63.50581076923077</v>
      </c>
      <c r="E27" s="16">
        <f>Coordonnees_brutes!G27+Parametres_anthropo!$C$5*Segments_salto!E27</f>
        <v>115.83711538461539</v>
      </c>
      <c r="F27" s="16">
        <f>Coordonnees_brutes!F27+Parametres_anthropo!$D$5*Segments_salto!F27</f>
        <v>-44.440576923076925</v>
      </c>
      <c r="G27" s="16">
        <f>Coordonnees_brutes!G27+Parametres_anthropo!$D$5*Segments_salto!G27</f>
        <v>113.22711692307692</v>
      </c>
      <c r="H27" s="16">
        <f>Coordonnees_brutes!H27+Parametres_anthropo!$E$5*Segments_salto!H27</f>
        <v>-30.883384615384614</v>
      </c>
      <c r="I27" s="16">
        <f>Coordonnees_brutes!I27+Parametres_anthropo!$E$5*Segments_salto!I27</f>
        <v>97.414153846153852</v>
      </c>
      <c r="J27" s="16">
        <f>Coordonnees_brutes!L27+Parametres_anthropo!$F$5*Segments_salto!J27</f>
        <v>-17.465769230769229</v>
      </c>
      <c r="K27" s="16">
        <f>Coordonnees_brutes!M27+Parametres_anthropo!$F$5*Segments_salto!K27</f>
        <v>80.978098461538451</v>
      </c>
      <c r="L27" s="16">
        <f>Coordonnees_brutes!N27+Parametres_anthropo!$G$5*Segments_salto!L27</f>
        <v>15.447532307692306</v>
      </c>
      <c r="M27" s="16">
        <f>Coordonnees_brutes!O27+Parametres_anthropo!$G$5*Segments_salto!M27</f>
        <v>95.634375384615382</v>
      </c>
      <c r="N27" s="16">
        <f>Coordonnees_brutes!P27+Parametres_anthropo!$H$5*Segments_salto!N27</f>
        <v>19.534473846153844</v>
      </c>
      <c r="O27" s="16">
        <f>Coordonnees_brutes!Q27+Parametres_anthropo!$H$5*Segments_salto!O27</f>
        <v>84.368370769230751</v>
      </c>
    </row>
    <row r="28" spans="1:15" x14ac:dyDescent="0.25">
      <c r="A28" s="12">
        <v>0.8666666666666667</v>
      </c>
      <c r="B28" s="16">
        <f>Coordonnees_brutes!B28+Parametres_anthropo!$B$5*Segments_salto!B28</f>
        <v>-48.537987692307688</v>
      </c>
      <c r="C28" s="16">
        <f>Coordonnees_brutes!C28+Parametres_anthropo!$B$5*Segments_salto!C28</f>
        <v>122.80384615384614</v>
      </c>
      <c r="D28" s="16">
        <f>Coordonnees_brutes!F28+Parametres_anthropo!$C$5*Segments_salto!D28</f>
        <v>-69.243749999999991</v>
      </c>
      <c r="E28" s="16">
        <f>Coordonnees_brutes!G28+Parametres_anthropo!$C$5*Segments_salto!E28</f>
        <v>107.2092723076923</v>
      </c>
      <c r="F28" s="16">
        <f>Coordonnees_brutes!F28+Parametres_anthropo!$D$5*Segments_salto!F28</f>
        <v>-50.226826153846147</v>
      </c>
      <c r="G28" s="16">
        <f>Coordonnees_brutes!G28+Parametres_anthropo!$D$5*Segments_salto!G28</f>
        <v>112.49807692307692</v>
      </c>
      <c r="H28" s="16">
        <f>Coordonnees_brutes!H28+Parametres_anthropo!$E$5*Segments_salto!H28</f>
        <v>-30.884615384615387</v>
      </c>
      <c r="I28" s="16">
        <f>Coordonnees_brutes!I28+Parametres_anthropo!$E$5*Segments_salto!I28</f>
        <v>102.87692307692306</v>
      </c>
      <c r="J28" s="16">
        <f>Coordonnees_brutes!L28+Parametres_anthropo!$F$5*Segments_salto!J28</f>
        <v>-19.233824615384613</v>
      </c>
      <c r="K28" s="16">
        <f>Coordonnees_brutes!M28+Parametres_anthropo!$F$5*Segments_salto!K28</f>
        <v>88.380769230769232</v>
      </c>
      <c r="L28" s="16">
        <f>Coordonnees_brutes!N28+Parametres_anthropo!$G$5*Segments_salto!L28</f>
        <v>0.93676307692307681</v>
      </c>
      <c r="M28" s="16">
        <f>Coordonnees_brutes!O28+Parametres_anthropo!$G$5*Segments_salto!M28</f>
        <v>114.73522461538461</v>
      </c>
      <c r="N28" s="16">
        <f>Coordonnees_brutes!P28+Parametres_anthropo!$H$5*Segments_salto!N28</f>
        <v>9.6776923076923076</v>
      </c>
      <c r="O28" s="16">
        <f>Coordonnees_brutes!Q28+Parametres_anthropo!$H$5*Segments_salto!O28</f>
        <v>101.43466615384615</v>
      </c>
    </row>
    <row r="29" spans="1:15" x14ac:dyDescent="0.25">
      <c r="A29" s="12">
        <v>0.9</v>
      </c>
      <c r="B29" s="16">
        <f>Coordonnees_brutes!B29+Parametres_anthropo!$B$5*Segments_salto!B29</f>
        <v>-58.977486153846158</v>
      </c>
      <c r="C29" s="16">
        <f>Coordonnees_brutes!C29+Parametres_anthropo!$B$5*Segments_salto!C29</f>
        <v>122.64875692307692</v>
      </c>
      <c r="D29" s="16">
        <f>Coordonnees_brutes!F29+Parametres_anthropo!$C$5*Segments_salto!D29</f>
        <v>-72.985192307692301</v>
      </c>
      <c r="E29" s="16">
        <f>Coordonnees_brutes!G29+Parametres_anthropo!$C$5*Segments_salto!E29</f>
        <v>100.07803538461538</v>
      </c>
      <c r="F29" s="16">
        <f>Coordonnees_brutes!F29+Parametres_anthropo!$D$5*Segments_salto!F29</f>
        <v>-56.36057692307692</v>
      </c>
      <c r="G29" s="16">
        <f>Coordonnees_brutes!G29+Parametres_anthropo!$D$5*Segments_salto!G29</f>
        <v>112.63384769230768</v>
      </c>
      <c r="H29" s="16">
        <f>Coordonnees_brutes!H29+Parametres_anthropo!$E$5*Segments_salto!H29</f>
        <v>-34.46153846153846</v>
      </c>
      <c r="I29" s="16">
        <f>Coordonnees_brutes!I29+Parametres_anthropo!$E$5*Segments_salto!I29</f>
        <v>109.09876923076922</v>
      </c>
      <c r="J29" s="16">
        <f>Coordonnees_brutes!L29+Parametres_anthropo!$F$5*Segments_salto!J29</f>
        <v>-27.967307692307688</v>
      </c>
      <c r="K29" s="16">
        <f>Coordonnees_brutes!M29+Parametres_anthropo!$F$5*Segments_salto!K29</f>
        <v>93.038910769230768</v>
      </c>
      <c r="L29" s="16">
        <f>Coordonnees_brutes!N29+Parametres_anthropo!$G$5*Segments_salto!L29</f>
        <v>-10.998461538461537</v>
      </c>
      <c r="M29" s="16">
        <f>Coordonnees_brutes!O29+Parametres_anthropo!$G$5*Segments_salto!M29</f>
        <v>129.00753230769229</v>
      </c>
      <c r="N29" s="16">
        <f>Coordonnees_brutes!P29+Parametres_anthropo!$H$5*Segments_salto!N29</f>
        <v>-0.6089876923076929</v>
      </c>
      <c r="O29" s="16">
        <f>Coordonnees_brutes!Q29+Parametres_anthropo!$H$5*Segments_salto!O29</f>
        <v>115.76384615384616</v>
      </c>
    </row>
    <row r="30" spans="1:15" x14ac:dyDescent="0.25">
      <c r="A30" s="12">
        <v>0.93333333333333335</v>
      </c>
      <c r="B30" s="16">
        <f>Coordonnees_brutes!B30+Parametres_anthropo!$B$5*Segments_salto!B30</f>
        <v>-69.279615384615383</v>
      </c>
      <c r="C30" s="16">
        <f>Coordonnees_brutes!C30+Parametres_anthropo!$B$5*Segments_salto!C30</f>
        <v>121.91221846153846</v>
      </c>
      <c r="D30" s="16">
        <f>Coordonnees_brutes!F30+Parametres_anthropo!$C$5*Segments_salto!D30</f>
        <v>-73.157211538461539</v>
      </c>
      <c r="E30" s="16">
        <f>Coordonnees_brutes!G30+Parametres_anthropo!$C$5*Segments_salto!E30</f>
        <v>95.908557692307681</v>
      </c>
      <c r="F30" s="16">
        <f>Coordonnees_brutes!F30+Parametres_anthropo!$D$5*Segments_salto!F30</f>
        <v>-62.480575384615378</v>
      </c>
      <c r="G30" s="16">
        <f>Coordonnees_brutes!G30+Parametres_anthropo!$D$5*Segments_salto!G30</f>
        <v>113.79528769230768</v>
      </c>
      <c r="H30" s="16">
        <f>Coordonnees_brutes!H30+Parametres_anthropo!$E$5*Segments_salto!H30</f>
        <v>-41.502461538461539</v>
      </c>
      <c r="I30" s="16">
        <f>Coordonnees_brutes!I30+Parametres_anthropo!$E$5*Segments_salto!I30</f>
        <v>117.27169230769231</v>
      </c>
      <c r="J30" s="16">
        <f>Coordonnees_brutes!L30+Parametres_anthropo!$F$5*Segments_salto!J30</f>
        <v>-32.881153846153843</v>
      </c>
      <c r="K30" s="16">
        <f>Coordonnees_brutes!M30+Parametres_anthropo!$F$5*Segments_salto!K30</f>
        <v>103.87497846153845</v>
      </c>
      <c r="L30" s="16">
        <f>Coordonnees_brutes!N30+Parametres_anthropo!$G$5*Segments_salto!L30</f>
        <v>-28.393846153846155</v>
      </c>
      <c r="M30" s="16">
        <f>Coordonnees_brutes!O30+Parametres_anthropo!$G$5*Segments_salto!M30</f>
        <v>141.58477538461537</v>
      </c>
      <c r="N30" s="16">
        <f>Coordonnees_brutes!P30+Parametres_anthropo!$H$5*Segments_salto!N30</f>
        <v>-13.68456461538462</v>
      </c>
      <c r="O30" s="16">
        <f>Coordonnees_brutes!Q30+Parametres_anthropo!$H$5*Segments_salto!O30</f>
        <v>133.46716615384614</v>
      </c>
    </row>
    <row r="31" spans="1:15" x14ac:dyDescent="0.25">
      <c r="A31" s="12">
        <v>0.96666666666666667</v>
      </c>
      <c r="B31" s="16">
        <f>Coordonnees_brutes!B31+Parametres_anthropo!$B$5*Segments_salto!B31</f>
        <v>-77.40038461538461</v>
      </c>
      <c r="C31" s="16">
        <f>Coordonnees_brutes!C31+Parametres_anthropo!$B$5*Segments_salto!C31</f>
        <v>116.85393538461537</v>
      </c>
      <c r="D31" s="16">
        <f>Coordonnees_brutes!F31+Parametres_anthropo!$C$5*Segments_salto!D31</f>
        <v>-70.521785384615384</v>
      </c>
      <c r="E31" s="16">
        <f>Coordonnees_brutes!G31+Parametres_anthropo!$C$5*Segments_salto!E31</f>
        <v>92.436153846153843</v>
      </c>
      <c r="F31" s="16">
        <f>Coordonnees_brutes!F31+Parametres_anthropo!$D$5*Segments_salto!F31</f>
        <v>-68.07076923076923</v>
      </c>
      <c r="G31" s="16">
        <f>Coordonnees_brutes!G31+Parametres_anthropo!$D$5*Segments_salto!G31</f>
        <v>113.28769076923076</v>
      </c>
      <c r="H31" s="16">
        <f>Coordonnees_brutes!H31+Parametres_anthropo!$E$5*Segments_salto!H31</f>
        <v>-50.771692307692305</v>
      </c>
      <c r="I31" s="16">
        <f>Coordonnees_brutes!I31+Parametres_anthropo!$E$5*Segments_salto!I31</f>
        <v>124.73846153846154</v>
      </c>
      <c r="J31" s="16">
        <f>Coordonnees_brutes!L31+Parametres_anthropo!$F$5*Segments_salto!J31</f>
        <v>-39.603483076923069</v>
      </c>
      <c r="K31" s="16">
        <f>Coordonnees_brutes!M31+Parametres_anthropo!$F$5*Segments_salto!K31</f>
        <v>115.55993538461539</v>
      </c>
      <c r="L31" s="16">
        <f>Coordonnees_brutes!N31+Parametres_anthropo!$G$5*Segments_salto!L31</f>
        <v>-43.518301538461536</v>
      </c>
      <c r="M31" s="16">
        <f>Coordonnees_brutes!O31+Parametres_anthropo!$G$5*Segments_salto!M31</f>
        <v>151.00700307692307</v>
      </c>
      <c r="N31" s="16">
        <f>Coordonnees_brutes!P31+Parametres_anthropo!$H$5*Segments_salto!N31</f>
        <v>-27.244909230769228</v>
      </c>
      <c r="O31" s="16">
        <f>Coordonnees_brutes!Q31+Parametres_anthropo!$H$5*Segments_salto!O31</f>
        <v>146.40197384615382</v>
      </c>
    </row>
    <row r="32" spans="1:15" x14ac:dyDescent="0.25">
      <c r="A32" s="12">
        <v>1</v>
      </c>
      <c r="B32" s="16">
        <f>Coordonnees_brutes!B32+Parametres_anthropo!$B$5*Segments_salto!B32</f>
        <v>-83.004498461538461</v>
      </c>
      <c r="C32" s="16">
        <f>Coordonnees_brutes!C32+Parametres_anthropo!$B$5*Segments_salto!C32</f>
        <v>112.64884615384614</v>
      </c>
      <c r="D32" s="16">
        <f>Coordonnees_brutes!F32+Parametres_anthropo!$C$5*Segments_salto!D32</f>
        <v>-68.986909999999995</v>
      </c>
      <c r="E32" s="16">
        <f>Coordonnees_brutes!G32+Parametres_anthropo!$C$5*Segments_salto!E32</f>
        <v>91.732926153846151</v>
      </c>
      <c r="F32" s="16">
        <f>Coordonnees_brutes!F32+Parametres_anthropo!$D$5*Segments_salto!F32</f>
        <v>-73.986923076923077</v>
      </c>
      <c r="G32" s="16">
        <f>Coordonnees_brutes!G32+Parametres_anthropo!$D$5*Segments_salto!G32</f>
        <v>113.17721076923075</v>
      </c>
      <c r="H32" s="16">
        <f>Coordonnees_brutes!H32+Parametres_anthropo!$E$5*Segments_salto!H32</f>
        <v>-65.431999999999988</v>
      </c>
      <c r="I32" s="16">
        <f>Coordonnees_brutes!I32+Parametres_anthropo!$E$5*Segments_salto!I32</f>
        <v>130.92430769230768</v>
      </c>
      <c r="J32" s="16">
        <f>Coordonnees_brutes!L32+Parametres_anthropo!$F$5*Segments_salto!J32</f>
        <v>-46.715769230769226</v>
      </c>
      <c r="K32" s="16">
        <f>Coordonnees_brutes!M32+Parametres_anthropo!$F$5*Segments_salto!K32</f>
        <v>123.10538461538461</v>
      </c>
      <c r="L32" s="16">
        <f>Coordonnees_brutes!N32+Parametres_anthropo!$G$5*Segments_salto!L32</f>
        <v>-67.525144615384605</v>
      </c>
      <c r="M32" s="16">
        <f>Coordonnees_brutes!O32+Parametres_anthropo!$G$5*Segments_salto!M32</f>
        <v>158.11007999999998</v>
      </c>
      <c r="N32" s="16">
        <f>Coordonnees_brutes!P32+Parametres_anthropo!$H$5*Segments_salto!N32</f>
        <v>-45.796538461538468</v>
      </c>
      <c r="O32" s="16">
        <f>Coordonnees_brutes!Q32+Parametres_anthropo!$H$5*Segments_salto!O32</f>
        <v>158.71418</v>
      </c>
    </row>
    <row r="33" spans="1:15" x14ac:dyDescent="0.25">
      <c r="A33" s="12">
        <v>1.0333333333333334</v>
      </c>
      <c r="B33" s="16">
        <f>Coordonnees_brutes!B33+Parametres_anthropo!$B$5*Segments_salto!B33</f>
        <v>-89.584052307692303</v>
      </c>
      <c r="C33" s="16">
        <f>Coordonnees_brutes!C33+Parametres_anthropo!$B$5*Segments_salto!C33</f>
        <v>110.50597538461538</v>
      </c>
      <c r="D33" s="16">
        <f>Coordonnees_brutes!F33+Parametres_anthropo!$C$5*Segments_salto!D33</f>
        <v>-69.059615384615384</v>
      </c>
      <c r="E33" s="16">
        <f>Coordonnees_brutes!G33+Parametres_anthropo!$C$5*Segments_salto!E33</f>
        <v>95.718227692307693</v>
      </c>
      <c r="F33" s="16">
        <f>Coordonnees_brutes!F33+Parametres_anthropo!$D$5*Segments_salto!F33</f>
        <v>-81.963267692307696</v>
      </c>
      <c r="G33" s="16">
        <f>Coordonnees_brutes!G33+Parametres_anthropo!$D$5*Segments_salto!G33</f>
        <v>114.00153846153846</v>
      </c>
      <c r="H33" s="16">
        <f>Coordonnees_brutes!H33+Parametres_anthropo!$E$5*Segments_salto!H33</f>
        <v>-81.075692307692307</v>
      </c>
      <c r="I33" s="16">
        <f>Coordonnees_brutes!I33+Parametres_anthropo!$E$5*Segments_salto!I33</f>
        <v>133.64615384615382</v>
      </c>
      <c r="J33" s="16">
        <f>Coordonnees_brutes!L33+Parametres_anthropo!$F$5*Segments_salto!J33</f>
        <v>-57.769615384615378</v>
      </c>
      <c r="K33" s="16">
        <f>Coordonnees_brutes!M33+Parametres_anthropo!$F$5*Segments_salto!K33</f>
        <v>132.87004307692305</v>
      </c>
      <c r="L33" s="16">
        <f>Coordonnees_brutes!N33+Parametres_anthropo!$G$5*Segments_salto!L33</f>
        <v>-86.907003076923075</v>
      </c>
      <c r="M33" s="16">
        <f>Coordonnees_brutes!O33+Parametres_anthropo!$G$5*Segments_salto!M33</f>
        <v>157.97984000000002</v>
      </c>
      <c r="N33" s="16">
        <f>Coordonnees_brutes!P33+Parametres_anthropo!$H$5*Segments_salto!N33</f>
        <v>-75.768127692307687</v>
      </c>
      <c r="O33" s="16">
        <f>Coordonnees_brutes!Q33+Parametres_anthropo!$H$5*Segments_salto!O33</f>
        <v>168.14192307692306</v>
      </c>
    </row>
    <row r="34" spans="1:15" x14ac:dyDescent="0.25">
      <c r="A34" s="12">
        <v>1.0666666666666667</v>
      </c>
      <c r="B34" s="16">
        <f>Coordonnees_brutes!B34+Parametres_anthropo!$B$5*Segments_salto!B34</f>
        <v>-96.295769230769224</v>
      </c>
      <c r="C34" s="16">
        <f>Coordonnees_brutes!C34+Parametres_anthropo!$B$5*Segments_salto!C34</f>
        <v>107.88961538461538</v>
      </c>
      <c r="D34" s="16">
        <f>Coordonnees_brutes!F34+Parametres_anthropo!$C$5*Segments_salto!D34</f>
        <v>-71.863227692307689</v>
      </c>
      <c r="E34" s="16">
        <f>Coordonnees_brutes!G34+Parametres_anthropo!$C$5*Segments_salto!E34</f>
        <v>99.241772307692301</v>
      </c>
      <c r="F34" s="16">
        <f>Coordonnees_brutes!F34+Parametres_anthropo!$D$5*Segments_salto!F34</f>
        <v>-90.336826153846147</v>
      </c>
      <c r="G34" s="16">
        <f>Coordonnees_brutes!G34+Parametres_anthropo!$D$5*Segments_salto!G34</f>
        <v>113.85653846153846</v>
      </c>
      <c r="H34" s="16">
        <f>Coordonnees_brutes!H34+Parametres_anthropo!$E$5*Segments_salto!H34</f>
        <v>-97.231999999999985</v>
      </c>
      <c r="I34" s="16">
        <f>Coordonnees_brutes!I34+Parametres_anthropo!$E$5*Segments_salto!I34</f>
        <v>132.98984615384614</v>
      </c>
      <c r="J34" s="16">
        <f>Coordonnees_brutes!L34+Parametres_anthropo!$F$5*Segments_salto!J34</f>
        <v>-73.031110769230764</v>
      </c>
      <c r="K34" s="16">
        <f>Coordonnees_brutes!M34+Parametres_anthropo!$F$5*Segments_salto!K34</f>
        <v>140.6861323076923</v>
      </c>
      <c r="L34" s="16">
        <f>Coordonnees_brutes!N34+Parametres_anthropo!$G$5*Segments_salto!L34</f>
        <v>-111.35246769230768</v>
      </c>
      <c r="M34" s="16">
        <f>Coordonnees_brutes!O34+Parametres_anthropo!$G$5*Segments_salto!M34</f>
        <v>158.60461538461536</v>
      </c>
      <c r="N34" s="16">
        <f>Coordonnees_brutes!P34+Parametres_anthropo!$H$5*Segments_salto!N34</f>
        <v>-103.31451384615384</v>
      </c>
      <c r="O34" s="16">
        <f>Coordonnees_brutes!Q34+Parametres_anthropo!$H$5*Segments_salto!O34</f>
        <v>165.78403846153844</v>
      </c>
    </row>
    <row r="35" spans="1:15" x14ac:dyDescent="0.25">
      <c r="A35" s="12">
        <v>1.1000000000000001</v>
      </c>
      <c r="B35" s="16">
        <f>Coordonnees_brutes!B35+Parametres_anthropo!$B$5*Segments_salto!B35</f>
        <v>-103.25287076923077</v>
      </c>
      <c r="C35" s="16">
        <f>Coordonnees_brutes!C35+Parametres_anthropo!$B$5*Segments_salto!C35</f>
        <v>105.0326923076923</v>
      </c>
      <c r="D35" s="16">
        <f>Coordonnees_brutes!F35+Parametres_anthropo!$C$5*Segments_salto!D35</f>
        <v>-77.73248692307692</v>
      </c>
      <c r="E35" s="16">
        <f>Coordonnees_brutes!G35+Parametres_anthropo!$C$5*Segments_salto!E35</f>
        <v>105.20443615384615</v>
      </c>
      <c r="F35" s="16">
        <f>Coordonnees_brutes!F35+Parametres_anthropo!$D$5*Segments_salto!F35</f>
        <v>-99.773173846153838</v>
      </c>
      <c r="G35" s="16">
        <f>Coordonnees_brutes!G35+Parametres_anthropo!$D$5*Segments_salto!G35</f>
        <v>110.9451923076923</v>
      </c>
      <c r="H35" s="16">
        <f>Coordonnees_brutes!H35+Parametres_anthropo!$E$5*Segments_salto!H35</f>
        <v>-114.03969230769229</v>
      </c>
      <c r="I35" s="16">
        <f>Coordonnees_brutes!I35+Parametres_anthropo!$E$5*Segments_salto!I35</f>
        <v>127.836</v>
      </c>
      <c r="J35" s="16">
        <f>Coordonnees_brutes!L35+Parametres_anthropo!$F$5*Segments_salto!J35</f>
        <v>-94.773418461538469</v>
      </c>
      <c r="K35" s="16">
        <f>Coordonnees_brutes!M35+Parametres_anthropo!$F$5*Segments_salto!K35</f>
        <v>144.10153846153847</v>
      </c>
      <c r="L35" s="16">
        <f>Coordonnees_brutes!N35+Parametres_anthropo!$G$5*Segments_salto!L35</f>
        <v>-134.82254769230767</v>
      </c>
      <c r="M35" s="16">
        <f>Coordonnees_brutes!O35+Parametres_anthropo!$G$5*Segments_salto!M35</f>
        <v>149.28084923076921</v>
      </c>
      <c r="N35" s="16">
        <f>Coordonnees_brutes!P35+Parametres_anthropo!$H$5*Segments_salto!N35</f>
        <v>-124.8572569230769</v>
      </c>
      <c r="O35" s="16">
        <f>Coordonnees_brutes!Q35+Parametres_anthropo!$H$5*Segments_salto!O35</f>
        <v>160.20624461538463</v>
      </c>
    </row>
    <row r="36" spans="1:15" x14ac:dyDescent="0.25">
      <c r="A36" s="12">
        <v>1.1333333333333333</v>
      </c>
      <c r="B36" s="16">
        <f>Coordonnees_brutes!B36+Parametres_anthropo!$B$5*Segments_salto!B36</f>
        <v>-110.10239692307691</v>
      </c>
      <c r="C36" s="16">
        <f>Coordonnees_brutes!C36+Parametres_anthropo!$B$5*Segments_salto!C36</f>
        <v>102.29757538461539</v>
      </c>
      <c r="D36" s="16">
        <f>Coordonnees_brutes!F36+Parametres_anthropo!$C$5*Segments_salto!D36</f>
        <v>-84.682692307692307</v>
      </c>
      <c r="E36" s="16">
        <f>Coordonnees_brutes!G36+Parametres_anthropo!$C$5*Segments_salto!E36</f>
        <v>108.73942307692307</v>
      </c>
      <c r="F36" s="16">
        <f>Coordonnees_brutes!F36+Parametres_anthropo!$D$5*Segments_salto!F36</f>
        <v>-107.96124923076923</v>
      </c>
      <c r="G36" s="16">
        <f>Coordonnees_brutes!G36+Parametres_anthropo!$D$5*Segments_salto!G36</f>
        <v>108.51076923076923</v>
      </c>
      <c r="H36" s="16">
        <f>Coordonnees_brutes!H36+Parametres_anthropo!$E$5*Segments_salto!H36</f>
        <v>-128.268</v>
      </c>
      <c r="I36" s="16">
        <f>Coordonnees_brutes!I36+Parametres_anthropo!$E$5*Segments_salto!I36</f>
        <v>120.08707692307691</v>
      </c>
      <c r="J36" s="16">
        <f>Coordonnees_brutes!L36+Parametres_anthropo!$F$5*Segments_salto!J36</f>
        <v>-114.9911323076923</v>
      </c>
      <c r="K36" s="16">
        <f>Coordonnees_brutes!M36+Parametres_anthropo!$F$5*Segments_salto!K36</f>
        <v>141.38344000000001</v>
      </c>
      <c r="L36" s="16">
        <f>Coordonnees_brutes!N36+Parametres_anthropo!$G$5*Segments_salto!L36</f>
        <v>-156.49931076923076</v>
      </c>
      <c r="M36" s="16">
        <f>Coordonnees_brutes!O36+Parametres_anthropo!$G$5*Segments_salto!M36</f>
        <v>135.73161846153846</v>
      </c>
      <c r="N36" s="16">
        <f>Coordonnees_brutes!P36+Parametres_anthropo!$H$5*Segments_salto!N36</f>
        <v>-156.49792461538462</v>
      </c>
      <c r="O36" s="16">
        <f>Coordonnees_brutes!Q36+Parametres_anthropo!$H$5*Segments_salto!O36</f>
        <v>148.61600153846152</v>
      </c>
    </row>
    <row r="37" spans="1:15" x14ac:dyDescent="0.25">
      <c r="A37" s="12">
        <v>1.1666666666666667</v>
      </c>
      <c r="B37" s="16">
        <f>Coordonnees_brutes!B37+Parametres_anthropo!$B$5*Segments_salto!B37</f>
        <v>-116.11872923076923</v>
      </c>
      <c r="C37" s="16">
        <f>Coordonnees_brutes!C37+Parametres_anthropo!$B$5*Segments_salto!C37</f>
        <v>99.311923076923065</v>
      </c>
      <c r="D37" s="16">
        <f>Coordonnees_brutes!F37+Parametres_anthropo!$C$5*Segments_salto!D37</f>
        <v>-93.286826923076916</v>
      </c>
      <c r="E37" s="16">
        <f>Coordonnees_brutes!G37+Parametres_anthropo!$C$5*Segments_salto!E37</f>
        <v>111.52086538461538</v>
      </c>
      <c r="F37" s="16">
        <f>Coordonnees_brutes!F37+Parametres_anthropo!$D$5*Segments_salto!F37</f>
        <v>-115.31057846153846</v>
      </c>
      <c r="G37" s="16">
        <f>Coordonnees_brutes!G37+Parametres_anthropo!$D$5*Segments_salto!G37</f>
        <v>104.71423076923077</v>
      </c>
      <c r="H37" s="16">
        <f>Coordonnees_brutes!H37+Parametres_anthropo!$E$5*Segments_salto!H37</f>
        <v>-138.03076923076921</v>
      </c>
      <c r="I37" s="16">
        <f>Coordonnees_brutes!I37+Parametres_anthropo!$E$5*Segments_salto!I37</f>
        <v>111.06923076923077</v>
      </c>
      <c r="J37" s="16">
        <f>Coordonnees_brutes!L37+Parametres_anthropo!$F$5*Segments_salto!J37</f>
        <v>-141.06495692307692</v>
      </c>
      <c r="K37" s="16">
        <f>Coordonnees_brutes!M37+Parametres_anthropo!$F$5*Segments_salto!K37</f>
        <v>136.51232923076924</v>
      </c>
      <c r="L37" s="16">
        <f>Coordonnees_brutes!N37+Parametres_anthropo!$G$5*Segments_salto!L37</f>
        <v>-176.23145846153847</v>
      </c>
      <c r="M37" s="16">
        <f>Coordonnees_brutes!O37+Parametres_anthropo!$G$5*Segments_salto!M37</f>
        <v>118.8976123076923</v>
      </c>
      <c r="N37" s="16">
        <f>Coordonnees_brutes!P37+Parametres_anthropo!$H$5*Segments_salto!N37</f>
        <v>-179.82899846153845</v>
      </c>
      <c r="O37" s="16">
        <f>Coordonnees_brutes!Q37+Parametres_anthropo!$H$5*Segments_salto!O37</f>
        <v>133.3770646153846</v>
      </c>
    </row>
    <row r="38" spans="1:15" x14ac:dyDescent="0.25">
      <c r="A38" s="12">
        <v>1.2</v>
      </c>
      <c r="B38" s="16">
        <f>Coordonnees_brutes!B38+Parametres_anthropo!$B$5*Segments_salto!B38</f>
        <v>-122.73982153846154</v>
      </c>
      <c r="C38" s="16">
        <f>Coordonnees_brutes!C38+Parametres_anthropo!$B$5*Segments_salto!C38</f>
        <v>98.618255384615381</v>
      </c>
      <c r="D38" s="16">
        <f>Coordonnees_brutes!F38+Parametres_anthropo!$C$5*Segments_salto!D38</f>
        <v>-102.62173076923077</v>
      </c>
      <c r="E38" s="16">
        <f>Coordonnees_brutes!G38+Parametres_anthropo!$C$5*Segments_salto!E38</f>
        <v>114.18604461538462</v>
      </c>
      <c r="F38" s="16">
        <f>Coordonnees_brutes!F38+Parametres_anthropo!$D$5*Segments_salto!F38</f>
        <v>-123.10740307692306</v>
      </c>
      <c r="G38" s="16">
        <f>Coordonnees_brutes!G38+Parametres_anthropo!$D$5*Segments_salto!G38</f>
        <v>102.40586615384615</v>
      </c>
      <c r="H38" s="16">
        <f>Coordonnees_brutes!H38+Parametres_anthropo!$E$5*Segments_salto!H38</f>
        <v>-146.49107692307692</v>
      </c>
      <c r="I38" s="16">
        <f>Coordonnees_brutes!I38+Parametres_anthropo!$E$5*Segments_salto!I38</f>
        <v>101.19476923076923</v>
      </c>
      <c r="J38" s="16">
        <f>Coordonnees_brutes!L38+Parametres_anthropo!$F$5*Segments_salto!J38</f>
        <v>-160.75735076923075</v>
      </c>
      <c r="K38" s="16">
        <f>Coordonnees_brutes!M38+Parametres_anthropo!$F$5*Segments_salto!K38</f>
        <v>126.4692523076923</v>
      </c>
      <c r="L38" s="16">
        <f>Coordonnees_brutes!N38+Parametres_anthropo!$G$5*Segments_salto!L38</f>
        <v>-191.40206769230767</v>
      </c>
      <c r="M38" s="16">
        <f>Coordonnees_brutes!O38+Parametres_anthropo!$G$5*Segments_salto!M38</f>
        <v>97.76838153846154</v>
      </c>
      <c r="N38" s="16">
        <f>Coordonnees_brutes!P38+Parametres_anthropo!$H$5*Segments_salto!N38</f>
        <v>-197.90861384615383</v>
      </c>
      <c r="O38" s="16">
        <f>Coordonnees_brutes!Q38+Parametres_anthropo!$H$5*Segments_salto!O38</f>
        <v>113.37437230769231</v>
      </c>
    </row>
    <row r="39" spans="1:15" x14ac:dyDescent="0.25">
      <c r="A39" s="12">
        <v>1.2333333333333334</v>
      </c>
      <c r="B39" s="16">
        <f>Coordonnees_brutes!B39+Parametres_anthropo!$B$5*Segments_salto!B39</f>
        <v>-130.91979384615385</v>
      </c>
      <c r="C39" s="16">
        <f>Coordonnees_brutes!C39+Parametres_anthropo!$B$5*Segments_salto!C39</f>
        <v>95.151806153846152</v>
      </c>
      <c r="D39" s="16">
        <f>Coordonnees_brutes!F39+Parametres_anthropo!$C$5*Segments_salto!D39</f>
        <v>-113.38354461538461</v>
      </c>
      <c r="E39" s="16">
        <f>Coordonnees_brutes!G39+Parametres_anthropo!$C$5*Segments_salto!E39</f>
        <v>114.38634615384615</v>
      </c>
      <c r="F39" s="16">
        <f>Coordonnees_brutes!F39+Parametres_anthropo!$D$5*Segments_salto!F39</f>
        <v>-131.41048153846154</v>
      </c>
      <c r="G39" s="16">
        <f>Coordonnees_brutes!G39+Parametres_anthropo!$D$5*Segments_salto!G39</f>
        <v>98.956829230769216</v>
      </c>
      <c r="H39" s="16">
        <f>Coordonnees_brutes!H39+Parametres_anthropo!$E$5*Segments_salto!H39</f>
        <v>-154.1833846153846</v>
      </c>
      <c r="I39" s="16">
        <f>Coordonnees_brutes!I39+Parametres_anthropo!$E$5*Segments_salto!I39</f>
        <v>92.060307692307688</v>
      </c>
      <c r="J39" s="16">
        <f>Coordonnees_brutes!L39+Parametres_anthropo!$F$5*Segments_salto!J39</f>
        <v>-183.34382461538462</v>
      </c>
      <c r="K39" s="16">
        <f>Coordonnees_brutes!M39+Parametres_anthropo!$F$5*Segments_salto!K39</f>
        <v>108.67147384615384</v>
      </c>
      <c r="L39" s="16">
        <f>Coordonnees_brutes!N39+Parametres_anthropo!$G$5*Segments_salto!L39</f>
        <v>-201.94769230769228</v>
      </c>
      <c r="M39" s="16">
        <f>Coordonnees_brutes!O39+Parametres_anthropo!$G$5*Segments_salto!M39</f>
        <v>76.523236923076922</v>
      </c>
      <c r="N39" s="16">
        <f>Coordonnees_brutes!P39+Parametres_anthropo!$H$5*Segments_salto!N39</f>
        <v>-214.25658923076921</v>
      </c>
      <c r="O39" s="16">
        <f>Coordonnees_brutes!Q39+Parametres_anthropo!$H$5*Segments_salto!O39</f>
        <v>88.419423076923067</v>
      </c>
    </row>
    <row r="40" spans="1:15" x14ac:dyDescent="0.25">
      <c r="A40" s="12">
        <v>1.2666666666666666</v>
      </c>
      <c r="B40" s="16">
        <f>Coordonnees_brutes!B40+Parametres_anthropo!$B$5*Segments_salto!B40</f>
        <v>-139.94470461538461</v>
      </c>
      <c r="C40" s="16">
        <f>Coordonnees_brutes!C40+Parametres_anthropo!$B$5*Segments_salto!C40</f>
        <v>91.317781538461531</v>
      </c>
      <c r="D40" s="16">
        <f>Coordonnees_brutes!F40+Parametres_anthropo!$C$5*Segments_salto!D40</f>
        <v>-124.30292615384614</v>
      </c>
      <c r="E40" s="16">
        <f>Coordonnees_brutes!G40+Parametres_anthropo!$C$5*Segments_salto!E40</f>
        <v>112.92489076923076</v>
      </c>
      <c r="F40" s="16">
        <f>Coordonnees_brutes!F40+Parametres_anthropo!$D$5*Segments_salto!F40</f>
        <v>-139.25701846153845</v>
      </c>
      <c r="G40" s="16">
        <f>Coordonnees_brutes!G40+Parametres_anthropo!$D$5*Segments_salto!G40</f>
        <v>94.99384615384615</v>
      </c>
      <c r="H40" s="16">
        <f>Coordonnees_brutes!H40+Parametres_anthropo!$E$5*Segments_salto!H40</f>
        <v>-160.65384615384616</v>
      </c>
      <c r="I40" s="16">
        <f>Coordonnees_brutes!I40+Parametres_anthropo!$E$5*Segments_salto!I40</f>
        <v>84.001230769230759</v>
      </c>
      <c r="J40" s="16">
        <f>Coordonnees_brutes!L40+Parametres_anthropo!$F$5*Segments_salto!J40</f>
        <v>-200.1980553846154</v>
      </c>
      <c r="K40" s="16">
        <f>Coordonnees_brutes!M40+Parametres_anthropo!$F$5*Segments_salto!K40</f>
        <v>86.785363076923076</v>
      </c>
      <c r="L40" s="16">
        <f>Coordonnees_brutes!N40+Parametres_anthropo!$G$5*Segments_salto!L40</f>
        <v>-208.05384615384614</v>
      </c>
      <c r="M40" s="16">
        <f>Coordonnees_brutes!O40+Parametres_anthropo!$G$5*Segments_salto!M40</f>
        <v>55.162387692307689</v>
      </c>
      <c r="N40" s="16">
        <f>Coordonnees_brutes!P40+Parametres_anthropo!$H$5*Segments_salto!N40</f>
        <v>-219.53629538461536</v>
      </c>
      <c r="O40" s="16">
        <f>Coordonnees_brutes!Q40+Parametres_anthropo!$H$5*Segments_salto!O40</f>
        <v>63.85043538461538</v>
      </c>
    </row>
    <row r="41" spans="1:15" x14ac:dyDescent="0.25">
      <c r="A41" s="12">
        <v>1.3</v>
      </c>
      <c r="B41" s="16">
        <f>Coordonnees_brutes!B41+Parametres_anthropo!$B$5*Segments_salto!B41</f>
        <v>-149.69230769230768</v>
      </c>
      <c r="C41" s="16">
        <f>Coordonnees_brutes!C41+Parametres_anthropo!$B$5*Segments_salto!C41</f>
        <v>86.396923076923073</v>
      </c>
      <c r="D41" s="16">
        <f>Coordonnees_brutes!F41+Parametres_anthropo!$C$5*Segments_salto!D41</f>
        <v>-136.77234923076924</v>
      </c>
      <c r="E41" s="16">
        <f>Coordonnees_brutes!G41+Parametres_anthropo!$C$5*Segments_salto!E41</f>
        <v>109.65207384615384</v>
      </c>
      <c r="F41" s="16">
        <f>Coordonnees_brutes!F41+Parametres_anthropo!$D$5*Segments_salto!F41</f>
        <v>-148.58240307692307</v>
      </c>
      <c r="G41" s="16">
        <f>Coordonnees_brutes!G41+Parametres_anthropo!$D$5*Segments_salto!G41</f>
        <v>90.218750769230766</v>
      </c>
      <c r="H41" s="16">
        <f>Coordonnees_brutes!H41+Parametres_anthropo!$E$5*Segments_salto!H41</f>
        <v>-166.96276923076923</v>
      </c>
      <c r="I41" s="16">
        <f>Coordonnees_brutes!I41+Parametres_anthropo!$E$5*Segments_salto!I41</f>
        <v>78.406461538461528</v>
      </c>
      <c r="J41" s="16">
        <f>Coordonnees_brutes!L41+Parametres_anthropo!$F$5*Segments_salto!J41</f>
        <v>-208.12882461538459</v>
      </c>
      <c r="K41" s="16">
        <f>Coordonnees_brutes!M41+Parametres_anthropo!$F$5*Segments_salto!K41</f>
        <v>66.943418461538471</v>
      </c>
      <c r="L41" s="16">
        <f>Coordonnees_brutes!N41+Parametres_anthropo!$G$5*Segments_salto!L41</f>
        <v>-218.41315692307691</v>
      </c>
      <c r="M41" s="16">
        <f>Coordonnees_brutes!O41+Parametres_anthropo!$G$5*Segments_salto!M41</f>
        <v>35.938621538461533</v>
      </c>
      <c r="N41" s="16">
        <f>Coordonnees_brutes!P41+Parametres_anthropo!$H$5*Segments_salto!N41</f>
        <v>-230.49918</v>
      </c>
      <c r="O41" s="16">
        <f>Coordonnees_brutes!Q41+Parametres_anthropo!$H$5*Segments_salto!O41</f>
        <v>35.135384615384609</v>
      </c>
    </row>
    <row r="42" spans="1:15" x14ac:dyDescent="0.25">
      <c r="A42" s="12">
        <v>1.3333333333333333</v>
      </c>
      <c r="B42" s="16">
        <f>Coordonnees_brutes!B42+Parametres_anthropo!$B$5*Segments_salto!B42</f>
        <v>-159.79153846153847</v>
      </c>
      <c r="C42" s="16">
        <f>Coordonnees_brutes!C42+Parametres_anthropo!$B$5*Segments_salto!C42</f>
        <v>80.394052307692306</v>
      </c>
      <c r="D42" s="16">
        <f>Coordonnees_brutes!F42+Parametres_anthropo!$C$5*Segments_salto!D42</f>
        <v>-149.22263769230767</v>
      </c>
      <c r="E42" s="16">
        <f>Coordonnees_brutes!G42+Parametres_anthropo!$C$5*Segments_salto!E42</f>
        <v>105.07898384615385</v>
      </c>
      <c r="F42" s="16">
        <f>Coordonnees_brutes!F42+Parametres_anthropo!$D$5*Segments_salto!F42</f>
        <v>-157.56480923076924</v>
      </c>
      <c r="G42" s="16">
        <f>Coordonnees_brutes!G42+Parametres_anthropo!$D$5*Segments_salto!G42</f>
        <v>85.269421538461529</v>
      </c>
      <c r="H42" s="16">
        <f>Coordonnees_brutes!H42+Parametres_anthropo!$E$5*Segments_salto!H42</f>
        <v>-174.56923076923076</v>
      </c>
      <c r="I42" s="16">
        <f>Coordonnees_brutes!I42+Parametres_anthropo!$E$5*Segments_salto!I42</f>
        <v>71.664000000000001</v>
      </c>
      <c r="J42" s="16">
        <f>Coordonnees_brutes!L42+Parametres_anthropo!$F$5*Segments_salto!J42</f>
        <v>-219.5526923076923</v>
      </c>
      <c r="K42" s="16">
        <f>Coordonnees_brutes!M42+Parametres_anthropo!$F$5*Segments_salto!K42</f>
        <v>45.341196923076915</v>
      </c>
      <c r="L42" s="16">
        <f>Coordonnees_brutes!N42+Parametres_anthropo!$G$5*Segments_salto!L42</f>
        <v>-216.75315692307692</v>
      </c>
      <c r="M42" s="16">
        <f>Coordonnees_brutes!O42+Parametres_anthropo!$G$5*Segments_salto!M42</f>
        <v>15.72546461538462</v>
      </c>
      <c r="N42" s="16">
        <f>Coordonnees_brutes!P42+Parametres_anthropo!$H$5*Segments_salto!N42</f>
        <v>-229.63153846153847</v>
      </c>
      <c r="O42" s="16">
        <f>Coordonnees_brutes!Q42+Parametres_anthropo!$H$5*Segments_salto!O42</f>
        <v>16.000333846153847</v>
      </c>
    </row>
    <row r="43" spans="1:15" x14ac:dyDescent="0.25">
      <c r="A43" s="12">
        <v>1.3666666666666667</v>
      </c>
      <c r="B43" s="16">
        <f>Coordonnees_brutes!B43+Parametres_anthropo!$B$5*Segments_salto!B43</f>
        <v>-171.33730769230769</v>
      </c>
      <c r="C43" s="16">
        <f>Coordonnees_brutes!C43+Parametres_anthropo!$B$5*Segments_salto!C43</f>
        <v>74.147513846153842</v>
      </c>
      <c r="D43" s="16">
        <f>Coordonnees_brutes!F43+Parametres_anthropo!$C$5*Segments_salto!D43</f>
        <v>-162.17667615384613</v>
      </c>
      <c r="E43" s="16">
        <f>Coordonnees_brutes!G43+Parametres_anthropo!$C$5*Segments_salto!E43</f>
        <v>99.425192307692299</v>
      </c>
      <c r="F43" s="16">
        <f>Coordonnees_brutes!F43+Parametres_anthropo!$D$5*Segments_salto!F43</f>
        <v>-168.20249999999999</v>
      </c>
      <c r="G43" s="16">
        <f>Coordonnees_brutes!G43+Parametres_anthropo!$D$5*Segments_salto!G43</f>
        <v>79.225769230769231</v>
      </c>
      <c r="H43" s="16">
        <f>Coordonnees_brutes!H43+Parametres_anthropo!$E$5*Segments_salto!H43</f>
        <v>-184.18461538461537</v>
      </c>
      <c r="I43" s="16">
        <f>Coordonnees_brutes!I43+Parametres_anthropo!$E$5*Segments_salto!I43</f>
        <v>65.107692307692304</v>
      </c>
      <c r="J43" s="16">
        <f>Coordonnees_brutes!L43+Parametres_anthropo!$F$5*Segments_salto!J43</f>
        <v>-223.74540615384612</v>
      </c>
      <c r="K43" s="16">
        <f>Coordonnees_brutes!M43+Parametres_anthropo!$F$5*Segments_salto!K43</f>
        <v>21.92002153846154</v>
      </c>
      <c r="L43" s="16">
        <f>Coordonnees_brutes!N43+Parametres_anthropo!$G$5*Segments_salto!L43</f>
        <v>-219.9851446153846</v>
      </c>
      <c r="M43" s="16">
        <f>Coordonnees_brutes!O43+Parametres_anthropo!$G$5*Segments_salto!M43</f>
        <v>-4.6529969230769241</v>
      </c>
      <c r="N43" s="16">
        <f>Coordonnees_brutes!P43+Parametres_anthropo!$H$5*Segments_salto!N43</f>
        <v>-236.75611384615385</v>
      </c>
      <c r="O43" s="16">
        <f>Coordonnees_brutes!Q43+Parametres_anthropo!$H$5*Segments_salto!O43</f>
        <v>-1.9268723076923071</v>
      </c>
    </row>
    <row r="44" spans="1:15" x14ac:dyDescent="0.25">
      <c r="A44" s="13">
        <v>1.4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5">
      <c r="A45" s="17">
        <v>1.4333333333333333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x14ac:dyDescent="0.25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5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5">
      <c r="A48" s="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25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x14ac:dyDescent="0.25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x14ac:dyDescent="0.25">
      <c r="A51" s="1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x14ac:dyDescent="0.25">
      <c r="A52" s="1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5">
      <c r="A53" s="1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5">
      <c r="A55" s="1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x14ac:dyDescent="0.25">
      <c r="A56" s="1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x14ac:dyDescent="0.25">
      <c r="A57" s="1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x14ac:dyDescent="0.25">
      <c r="A58" s="18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x14ac:dyDescent="0.25">
      <c r="A59" s="1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pane ySplit="1" topLeftCell="A2" activePane="bottomLeft" state="frozen"/>
      <selection pane="bottomLeft" activeCell="E56" sqref="E56"/>
    </sheetView>
  </sheetViews>
  <sheetFormatPr baseColWidth="10" defaultRowHeight="15" x14ac:dyDescent="0.25"/>
  <cols>
    <col min="1" max="1" width="11.42578125" style="1"/>
    <col min="5" max="5" width="18.28515625" bestFit="1" customWidth="1"/>
  </cols>
  <sheetData>
    <row r="1" spans="1:6" x14ac:dyDescent="0.25">
      <c r="A1" s="9" t="s">
        <v>2</v>
      </c>
      <c r="B1" s="5" t="s">
        <v>48</v>
      </c>
      <c r="C1" s="5" t="s">
        <v>49</v>
      </c>
    </row>
    <row r="2" spans="1:6" x14ac:dyDescent="0.25">
      <c r="A2" s="10">
        <v>0</v>
      </c>
      <c r="B2" s="16"/>
      <c r="C2" s="16"/>
    </row>
    <row r="3" spans="1:6" x14ac:dyDescent="0.25">
      <c r="A3" s="10">
        <v>3.3333333333333333E-2</v>
      </c>
      <c r="B3" s="16"/>
      <c r="C3" s="16"/>
      <c r="E3" s="6" t="s">
        <v>56</v>
      </c>
      <c r="F3" s="4">
        <f>MAX(C2:C45)</f>
        <v>1.2464646205415384</v>
      </c>
    </row>
    <row r="4" spans="1:6" x14ac:dyDescent="0.25">
      <c r="A4" s="10">
        <v>6.6666666666666666E-2</v>
      </c>
      <c r="B4" s="16"/>
      <c r="C4" s="16"/>
      <c r="E4" s="6" t="s">
        <v>86</v>
      </c>
      <c r="F4" s="4">
        <f>MAX(Coordonnees_brutes!C:C)/100</f>
        <v>1.3365384615384617</v>
      </c>
    </row>
    <row r="5" spans="1:6" x14ac:dyDescent="0.25">
      <c r="A5" s="10">
        <v>0.1</v>
      </c>
      <c r="B5" s="16"/>
      <c r="C5" s="16"/>
    </row>
    <row r="6" spans="1:6" x14ac:dyDescent="0.25">
      <c r="A6" s="10">
        <v>0.13333333333333333</v>
      </c>
      <c r="B6" s="16"/>
      <c r="C6" s="16"/>
    </row>
    <row r="7" spans="1:6" x14ac:dyDescent="0.25">
      <c r="A7" s="10">
        <v>0.16666666666666666</v>
      </c>
      <c r="B7" s="16"/>
      <c r="C7" s="16"/>
    </row>
    <row r="8" spans="1:6" x14ac:dyDescent="0.25">
      <c r="A8" s="10">
        <v>0.2</v>
      </c>
      <c r="B8" s="16"/>
      <c r="C8" s="16"/>
    </row>
    <row r="9" spans="1:6" x14ac:dyDescent="0.25">
      <c r="A9" s="10">
        <v>0.23333333333333334</v>
      </c>
      <c r="B9" s="16"/>
      <c r="C9" s="16"/>
    </row>
    <row r="10" spans="1:6" x14ac:dyDescent="0.25">
      <c r="A10" s="10">
        <v>0.26666666666666666</v>
      </c>
      <c r="B10" s="16"/>
      <c r="C10" s="16"/>
    </row>
    <row r="11" spans="1:6" x14ac:dyDescent="0.25">
      <c r="A11" s="10">
        <v>0.3</v>
      </c>
      <c r="B11" s="16"/>
      <c r="C11" s="16"/>
    </row>
    <row r="12" spans="1:6" x14ac:dyDescent="0.25">
      <c r="A12" s="10">
        <v>0.33333333333333331</v>
      </c>
      <c r="B12" s="16"/>
      <c r="C12" s="16"/>
    </row>
    <row r="13" spans="1:6" x14ac:dyDescent="0.25">
      <c r="A13" s="10">
        <v>0.36666666666666664</v>
      </c>
      <c r="B13" s="16"/>
      <c r="C13" s="16"/>
    </row>
    <row r="14" spans="1:6" x14ac:dyDescent="0.25">
      <c r="A14" s="10">
        <v>0.4</v>
      </c>
      <c r="B14" s="16"/>
      <c r="C14" s="16"/>
    </row>
    <row r="15" spans="1:6" x14ac:dyDescent="0.25">
      <c r="A15" s="10">
        <v>0.43333333333333335</v>
      </c>
      <c r="B15" s="16"/>
      <c r="C15" s="16"/>
    </row>
    <row r="16" spans="1:6" x14ac:dyDescent="0.25">
      <c r="A16" s="10">
        <v>0.46666666666666667</v>
      </c>
      <c r="B16" s="16"/>
      <c r="C16" s="16"/>
    </row>
    <row r="17" spans="1:3" x14ac:dyDescent="0.25">
      <c r="A17" s="10">
        <v>0.5</v>
      </c>
      <c r="B17" s="16"/>
      <c r="C17" s="16"/>
    </row>
    <row r="18" spans="1:3" x14ac:dyDescent="0.25">
      <c r="A18" s="10">
        <v>0.53333333333333333</v>
      </c>
      <c r="B18" s="16"/>
      <c r="C18" s="16"/>
    </row>
    <row r="19" spans="1:3" x14ac:dyDescent="0.25">
      <c r="A19" s="11">
        <v>0.56666666666666665</v>
      </c>
      <c r="B19" s="16"/>
      <c r="C19" s="16"/>
    </row>
    <row r="20" spans="1:3" x14ac:dyDescent="0.25">
      <c r="A20" s="11">
        <v>0.6</v>
      </c>
      <c r="B20" s="16"/>
      <c r="C20" s="16"/>
    </row>
    <row r="21" spans="1:3" x14ac:dyDescent="0.25">
      <c r="A21" s="11">
        <v>0.6333333333333333</v>
      </c>
      <c r="B21" s="16">
        <f>(CM_segments_salto!B21*Parametres_anthropo!$B$6+CM_segments_salto!D21*Parametres_anthropo!$C$6+(CM_segments_salto!F21*Parametres_anthropo!$D$6+CM_segments_salto!H21*Parametres_anthropo!$E$6+CM_segments_salto!J21*Parametres_anthropo!$F$6+CM_segments_salto!L21*Parametres_anthropo!$G$6+CM_segments_salto!N21*Parametres_anthropo!$H$6)*2)/100</f>
        <v>0.25867144888307686</v>
      </c>
      <c r="C21" s="16">
        <f>(CM_segments_salto!C21*Parametres_anthropo!$B$6+CM_segments_salto!E21*Parametres_anthropo!$C$6+(CM_segments_salto!G21*Parametres_anthropo!$D$6+CM_segments_salto!I21*Parametres_anthropo!$E$6+CM_segments_salto!K21*Parametres_anthropo!$F$6+CM_segments_salto!M21*Parametres_anthropo!$G$6+CM_segments_salto!O21*Parametres_anthropo!$H$6)*2)/100</f>
        <v>0.60632579882769233</v>
      </c>
    </row>
    <row r="22" spans="1:3" x14ac:dyDescent="0.25">
      <c r="A22" s="11">
        <v>0.66666666666666663</v>
      </c>
      <c r="B22" s="16">
        <f>(CM_segments_salto!B22*Parametres_anthropo!$B$6+CM_segments_salto!D22*Parametres_anthropo!$C$6+(CM_segments_salto!F22*Parametres_anthropo!$D$6+CM_segments_salto!H22*Parametres_anthropo!$E$6+CM_segments_salto!J22*Parametres_anthropo!$F$6+CM_segments_salto!L22*Parametres_anthropo!$G$6+CM_segments_salto!N22*Parametres_anthropo!$H$6)*2)/100</f>
        <v>0.17986951099692305</v>
      </c>
      <c r="C22" s="16">
        <f>(CM_segments_salto!C22*Parametres_anthropo!$B$6+CM_segments_salto!E22*Parametres_anthropo!$C$6+(CM_segments_salto!G22*Parametres_anthropo!$D$6+CM_segments_salto!I22*Parametres_anthropo!$E$6+CM_segments_salto!K22*Parametres_anthropo!$F$6+CM_segments_salto!M22*Parametres_anthropo!$G$6+CM_segments_salto!O22*Parametres_anthropo!$H$6)*2)/100</f>
        <v>0.70304517471384609</v>
      </c>
    </row>
    <row r="23" spans="1:3" x14ac:dyDescent="0.25">
      <c r="A23" s="12">
        <v>0.7</v>
      </c>
      <c r="B23" s="16">
        <f>(CM_segments_salto!B23*Parametres_anthropo!$B$6+CM_segments_salto!D23*Parametres_anthropo!$C$6+(CM_segments_salto!F23*Parametres_anthropo!$D$6+CM_segments_salto!H23*Parametres_anthropo!$E$6+CM_segments_salto!J23*Parametres_anthropo!$F$6+CM_segments_salto!L23*Parametres_anthropo!$G$6+CM_segments_salto!N23*Parametres_anthropo!$H$6)*2)/100</f>
        <v>0.10269911025846154</v>
      </c>
      <c r="C23" s="16">
        <f>(CM_segments_salto!C23*Parametres_anthropo!$B$6+CM_segments_salto!E23*Parametres_anthropo!$C$6+(CM_segments_salto!G23*Parametres_anthropo!$D$6+CM_segments_salto!I23*Parametres_anthropo!$E$6+CM_segments_salto!K23*Parametres_anthropo!$F$6+CM_segments_salto!M23*Parametres_anthropo!$G$6+CM_segments_salto!O23*Parametres_anthropo!$H$6)*2)/100</f>
        <v>0.78553645747384604</v>
      </c>
    </row>
    <row r="24" spans="1:3" x14ac:dyDescent="0.25">
      <c r="A24" s="12">
        <v>0.73333333333333328</v>
      </c>
      <c r="B24" s="16">
        <f>(CM_segments_salto!B24*Parametres_anthropo!$B$6+CM_segments_salto!D24*Parametres_anthropo!$C$6+(CM_segments_salto!F24*Parametres_anthropo!$D$6+CM_segments_salto!H24*Parametres_anthropo!$E$6+CM_segments_salto!J24*Parametres_anthropo!$F$6+CM_segments_salto!L24*Parametres_anthropo!$G$6+CM_segments_salto!N24*Parametres_anthropo!$H$6)*2)/100</f>
        <v>-3.2787844707692537E-3</v>
      </c>
      <c r="C24" s="16">
        <f>(CM_segments_salto!C24*Parametres_anthropo!$B$6+CM_segments_salto!E24*Parametres_anthropo!$C$6+(CM_segments_salto!G24*Parametres_anthropo!$D$6+CM_segments_salto!I24*Parametres_anthropo!$E$6+CM_segments_salto!K24*Parametres_anthropo!$F$6+CM_segments_salto!M24*Parametres_anthropo!$G$6+CM_segments_salto!O24*Parametres_anthropo!$H$6)*2)/100</f>
        <v>0.85249123074769217</v>
      </c>
    </row>
    <row r="25" spans="1:3" x14ac:dyDescent="0.25">
      <c r="A25" s="12">
        <v>0.76666666666666672</v>
      </c>
      <c r="B25" s="16">
        <f>(CM_segments_salto!B25*Parametres_anthropo!$B$6+CM_segments_salto!D25*Parametres_anthropo!$C$6+(CM_segments_salto!F25*Parametres_anthropo!$D$6+CM_segments_salto!H25*Parametres_anthropo!$E$6+CM_segments_salto!J25*Parametres_anthropo!$F$6+CM_segments_salto!L25*Parametres_anthropo!$G$6+CM_segments_salto!N25*Parametres_anthropo!$H$6)*2)/100</f>
        <v>-8.8261129563076926E-2</v>
      </c>
      <c r="C25" s="16">
        <f>(CM_segments_salto!C25*Parametres_anthropo!$B$6+CM_segments_salto!E25*Parametres_anthropo!$C$6+(CM_segments_salto!G25*Parametres_anthropo!$D$6+CM_segments_salto!I25*Parametres_anthropo!$E$6+CM_segments_salto!K25*Parametres_anthropo!$F$6+CM_segments_salto!M25*Parametres_anthropo!$G$6+CM_segments_salto!O25*Parametres_anthropo!$H$6)*2)/100</f>
        <v>0.93275208414769228</v>
      </c>
    </row>
    <row r="26" spans="1:3" x14ac:dyDescent="0.25">
      <c r="A26" s="12">
        <v>0.8</v>
      </c>
      <c r="B26" s="16">
        <f>(CM_segments_salto!B26*Parametres_anthropo!$B$6+CM_segments_salto!D26*Parametres_anthropo!$C$6+(CM_segments_salto!F26*Parametres_anthropo!$D$6+CM_segments_salto!H26*Parametres_anthropo!$E$6+CM_segments_salto!J26*Parametres_anthropo!$F$6+CM_segments_salto!L26*Parametres_anthropo!$G$6+CM_segments_salto!N26*Parametres_anthropo!$H$6)*2)/100</f>
        <v>-0.17736724730769229</v>
      </c>
      <c r="C26" s="16">
        <f>(CM_segments_salto!C26*Parametres_anthropo!$B$6+CM_segments_salto!E26*Parametres_anthropo!$C$6+(CM_segments_salto!G26*Parametres_anthropo!$D$6+CM_segments_salto!I26*Parametres_anthropo!$E$6+CM_segments_salto!K26*Parametres_anthropo!$F$6+CM_segments_salto!M26*Parametres_anthropo!$G$6+CM_segments_salto!O26*Parametres_anthropo!$H$6)*2)/100</f>
        <v>0.99934940764615388</v>
      </c>
    </row>
    <row r="27" spans="1:3" x14ac:dyDescent="0.25">
      <c r="A27" s="12">
        <v>0.83333333333333337</v>
      </c>
      <c r="B27" s="16">
        <f>(CM_segments_salto!B27*Parametres_anthropo!$B$6+CM_segments_salto!D27*Parametres_anthropo!$C$6+(CM_segments_salto!F27*Parametres_anthropo!$D$6+CM_segments_salto!H27*Parametres_anthropo!$E$6+CM_segments_salto!J27*Parametres_anthropo!$F$6+CM_segments_salto!L27*Parametres_anthropo!$G$6+CM_segments_salto!N27*Parametres_anthropo!$H$6)*2)/100</f>
        <v>-0.26944014963692309</v>
      </c>
      <c r="C27" s="16">
        <f>(CM_segments_salto!C27*Parametres_anthropo!$B$6+CM_segments_salto!E27*Parametres_anthropo!$C$6+(CM_segments_salto!G27*Parametres_anthropo!$D$6+CM_segments_salto!I27*Parametres_anthropo!$E$6+CM_segments_salto!K27*Parametres_anthropo!$F$6+CM_segments_salto!M27*Parametres_anthropo!$G$6+CM_segments_salto!O27*Parametres_anthropo!$H$6)*2)/100</f>
        <v>1.0459127834799999</v>
      </c>
    </row>
    <row r="28" spans="1:3" x14ac:dyDescent="0.25">
      <c r="A28" s="12">
        <v>0.8666666666666667</v>
      </c>
      <c r="B28" s="16">
        <f>(CM_segments_salto!B28*Parametres_anthropo!$B$6+CM_segments_salto!D28*Parametres_anthropo!$C$6+(CM_segments_salto!F28*Parametres_anthropo!$D$6+CM_segments_salto!H28*Parametres_anthropo!$E$6+CM_segments_salto!J28*Parametres_anthropo!$F$6+CM_segments_salto!L28*Parametres_anthropo!$G$6+CM_segments_salto!N28*Parametres_anthropo!$H$6)*2)/100</f>
        <v>-0.34393712558153844</v>
      </c>
      <c r="C28" s="16">
        <f>(CM_segments_salto!C28*Parametres_anthropo!$B$6+CM_segments_salto!E28*Parametres_anthropo!$C$6+(CM_segments_salto!G28*Parametres_anthropo!$D$6+CM_segments_salto!I28*Parametres_anthropo!$E$6+CM_segments_salto!K28*Parametres_anthropo!$F$6+CM_segments_salto!M28*Parametres_anthropo!$G$6+CM_segments_salto!O28*Parametres_anthropo!$H$6)*2)/100</f>
        <v>1.0894810161569231</v>
      </c>
    </row>
    <row r="29" spans="1:3" x14ac:dyDescent="0.25">
      <c r="A29" s="12">
        <v>0.9</v>
      </c>
      <c r="B29" s="16">
        <f>(CM_segments_salto!B29*Parametres_anthropo!$B$6+CM_segments_salto!D29*Parametres_anthropo!$C$6+(CM_segments_salto!F29*Parametres_anthropo!$D$6+CM_segments_salto!H29*Parametres_anthropo!$E$6+CM_segments_salto!J29*Parametres_anthropo!$F$6+CM_segments_salto!L29*Parametres_anthropo!$G$6+CM_segments_salto!N29*Parametres_anthropo!$H$6)*2)/100</f>
        <v>-0.43534523853538459</v>
      </c>
      <c r="C29" s="16">
        <f>(CM_segments_salto!C29*Parametres_anthropo!$B$6+CM_segments_salto!E29*Parametres_anthropo!$C$6+(CM_segments_salto!G29*Parametres_anthropo!$D$6+CM_segments_salto!I29*Parametres_anthropo!$E$6+CM_segments_salto!K29*Parametres_anthropo!$F$6+CM_segments_salto!M29*Parametres_anthropo!$G$6+CM_segments_salto!O29*Parametres_anthropo!$H$6)*2)/100</f>
        <v>1.1177368092646154</v>
      </c>
    </row>
    <row r="30" spans="1:3" x14ac:dyDescent="0.25">
      <c r="A30" s="12">
        <v>0.93333333333333335</v>
      </c>
      <c r="B30" s="16">
        <f>(CM_segments_salto!B30*Parametres_anthropo!$B$6+CM_segments_salto!D30*Parametres_anthropo!$C$6+(CM_segments_salto!F30*Parametres_anthropo!$D$6+CM_segments_salto!H30*Parametres_anthropo!$E$6+CM_segments_salto!J30*Parametres_anthropo!$F$6+CM_segments_salto!L30*Parametres_anthropo!$G$6+CM_segments_salto!N30*Parametres_anthropo!$H$6)*2)/100</f>
        <v>-0.51980257696307686</v>
      </c>
      <c r="C30" s="16">
        <f>(CM_segments_salto!C30*Parametres_anthropo!$B$6+CM_segments_salto!E30*Parametres_anthropo!$C$6+(CM_segments_salto!G30*Parametres_anthropo!$D$6+CM_segments_salto!I30*Parametres_anthropo!$E$6+CM_segments_salto!K30*Parametres_anthropo!$F$6+CM_segments_salto!M30*Parametres_anthropo!$G$6+CM_segments_salto!O30*Parametres_anthropo!$H$6)*2)/100</f>
        <v>1.1642777629876924</v>
      </c>
    </row>
    <row r="31" spans="1:3" x14ac:dyDescent="0.25">
      <c r="A31" s="12">
        <v>0.96666666666666667</v>
      </c>
      <c r="B31" s="16">
        <f>(CM_segments_salto!B31*Parametres_anthropo!$B$6+CM_segments_salto!D31*Parametres_anthropo!$C$6+(CM_segments_salto!F31*Parametres_anthropo!$D$6+CM_segments_salto!H31*Parametres_anthropo!$E$6+CM_segments_salto!J31*Parametres_anthropo!$F$6+CM_segments_salto!L31*Parametres_anthropo!$G$6+CM_segments_salto!N31*Parametres_anthropo!$H$6)*2)/100</f>
        <v>-0.59697918750461521</v>
      </c>
      <c r="C31" s="16">
        <f>(CM_segments_salto!C31*Parametres_anthropo!$B$6+CM_segments_salto!E31*Parametres_anthropo!$C$6+(CM_segments_salto!G31*Parametres_anthropo!$D$6+CM_segments_salto!I31*Parametres_anthropo!$E$6+CM_segments_salto!K31*Parametres_anthropo!$F$6+CM_segments_salto!M31*Parametres_anthropo!$G$6+CM_segments_salto!O31*Parametres_anthropo!$H$6)*2)/100</f>
        <v>1.1900054142799998</v>
      </c>
    </row>
    <row r="32" spans="1:3" x14ac:dyDescent="0.25">
      <c r="A32" s="12">
        <v>1</v>
      </c>
      <c r="B32" s="16">
        <f>(CM_segments_salto!B32*Parametres_anthropo!$B$6+CM_segments_salto!D32*Parametres_anthropo!$C$6+(CM_segments_salto!F32*Parametres_anthropo!$D$6+CM_segments_salto!H32*Parametres_anthropo!$E$6+CM_segments_salto!J32*Parametres_anthropo!$F$6+CM_segments_salto!L32*Parametres_anthropo!$G$6+CM_segments_salto!N32*Parametres_anthropo!$H$6)*2)/100</f>
        <v>-0.67742086248923072</v>
      </c>
      <c r="C32" s="16">
        <f>(CM_segments_salto!C32*Parametres_anthropo!$B$6+CM_segments_salto!E32*Parametres_anthropo!$C$6+(CM_segments_salto!G32*Parametres_anthropo!$D$6+CM_segments_salto!I32*Parametres_anthropo!$E$6+CM_segments_salto!K32*Parametres_anthropo!$F$6+CM_segments_salto!M32*Parametres_anthropo!$G$6+CM_segments_salto!O32*Parametres_anthropo!$H$6)*2)/100</f>
        <v>1.2062924139476923</v>
      </c>
    </row>
    <row r="33" spans="1:3" x14ac:dyDescent="0.25">
      <c r="A33" s="12">
        <v>1.0333333333333334</v>
      </c>
      <c r="B33" s="16">
        <f>(CM_segments_salto!B33*Parametres_anthropo!$B$6+CM_segments_salto!D33*Parametres_anthropo!$C$6+(CM_segments_salto!F33*Parametres_anthropo!$D$6+CM_segments_salto!H33*Parametres_anthropo!$E$6+CM_segments_salto!J33*Parametres_anthropo!$F$6+CM_segments_salto!L33*Parametres_anthropo!$G$6+CM_segments_salto!N33*Parametres_anthropo!$H$6)*2)/100</f>
        <v>-0.77466946587076924</v>
      </c>
      <c r="C33" s="16">
        <f>(CM_segments_salto!C33*Parametres_anthropo!$B$6+CM_segments_salto!E33*Parametres_anthropo!$C$6+(CM_segments_salto!G33*Parametres_anthropo!$D$6+CM_segments_salto!I33*Parametres_anthropo!$E$6+CM_segments_salto!K33*Parametres_anthropo!$F$6+CM_segments_salto!M33*Parametres_anthropo!$G$6+CM_segments_salto!O33*Parametres_anthropo!$H$6)*2)/100</f>
        <v>1.2324802751876924</v>
      </c>
    </row>
    <row r="34" spans="1:3" x14ac:dyDescent="0.25">
      <c r="A34" s="12">
        <v>1.0666666666666667</v>
      </c>
      <c r="B34" s="16">
        <f>(CM_segments_salto!B34*Parametres_anthropo!$B$6+CM_segments_salto!D34*Parametres_anthropo!$C$6+(CM_segments_salto!F34*Parametres_anthropo!$D$6+CM_segments_salto!H34*Parametres_anthropo!$E$6+CM_segments_salto!J34*Parametres_anthropo!$F$6+CM_segments_salto!L34*Parametres_anthropo!$G$6+CM_segments_salto!N34*Parametres_anthropo!$H$6)*2)/100</f>
        <v>-0.89138970497846148</v>
      </c>
      <c r="C34" s="16">
        <f>(CM_segments_salto!C34*Parametres_anthropo!$B$6+CM_segments_salto!E34*Parametres_anthropo!$C$6+(CM_segments_salto!G34*Parametres_anthropo!$D$6+CM_segments_salto!I34*Parametres_anthropo!$E$6+CM_segments_salto!K34*Parametres_anthropo!$F$6+CM_segments_salto!M34*Parametres_anthropo!$G$6+CM_segments_salto!O34*Parametres_anthropo!$H$6)*2)/100</f>
        <v>1.2464646205415384</v>
      </c>
    </row>
    <row r="35" spans="1:3" x14ac:dyDescent="0.25">
      <c r="A35" s="12">
        <v>1.1000000000000001</v>
      </c>
      <c r="B35" s="16">
        <f>(CM_segments_salto!B35*Parametres_anthropo!$B$6+CM_segments_salto!D35*Parametres_anthropo!$C$6+(CM_segments_salto!F35*Parametres_anthropo!$D$6+CM_segments_salto!H35*Parametres_anthropo!$E$6+CM_segments_salto!J35*Parametres_anthropo!$F$6+CM_segments_salto!L35*Parametres_anthropo!$G$6+CM_segments_salto!N35*Parametres_anthropo!$H$6)*2)/100</f>
        <v>-1.0286671795446154</v>
      </c>
      <c r="C35" s="16">
        <f>(CM_segments_salto!C35*Parametres_anthropo!$B$6+CM_segments_salto!E35*Parametres_anthropo!$C$6+(CM_segments_salto!G35*Parametres_anthropo!$D$6+CM_segments_salto!I35*Parametres_anthropo!$E$6+CM_segments_salto!K35*Parametres_anthropo!$F$6+CM_segments_salto!M35*Parametres_anthropo!$G$6+CM_segments_salto!O35*Parametres_anthropo!$H$6)*2)/100</f>
        <v>1.2344886863446154</v>
      </c>
    </row>
    <row r="36" spans="1:3" x14ac:dyDescent="0.25">
      <c r="A36" s="12">
        <v>1.1333333333333333</v>
      </c>
      <c r="B36" s="16">
        <f>(CM_segments_salto!B36*Parametres_anthropo!$B$6+CM_segments_salto!D36*Parametres_anthropo!$C$6+(CM_segments_salto!F36*Parametres_anthropo!$D$6+CM_segments_salto!H36*Parametres_anthropo!$E$6+CM_segments_salto!J36*Parametres_anthropo!$F$6+CM_segments_salto!L36*Parametres_anthropo!$G$6+CM_segments_salto!N36*Parametres_anthropo!$H$6)*2)/100</f>
        <v>-1.1609447518830769</v>
      </c>
      <c r="C36" s="16">
        <f>(CM_segments_salto!C36*Parametres_anthropo!$B$6+CM_segments_salto!E36*Parametres_anthropo!$C$6+(CM_segments_salto!G36*Parametres_anthropo!$D$6+CM_segments_salto!I36*Parametres_anthropo!$E$6+CM_segments_salto!K36*Parametres_anthropo!$F$6+CM_segments_salto!M36*Parametres_anthropo!$G$6+CM_segments_salto!O36*Parametres_anthropo!$H$6)*2)/100</f>
        <v>1.1968991851784616</v>
      </c>
    </row>
    <row r="37" spans="1:3" x14ac:dyDescent="0.25">
      <c r="A37" s="12">
        <v>1.1666666666666667</v>
      </c>
      <c r="B37" s="16">
        <f>(CM_segments_salto!B37*Parametres_anthropo!$B$6+CM_segments_salto!D37*Parametres_anthropo!$C$6+(CM_segments_salto!F37*Parametres_anthropo!$D$6+CM_segments_salto!H37*Parametres_anthropo!$E$6+CM_segments_salto!J37*Parametres_anthropo!$F$6+CM_segments_salto!L37*Parametres_anthropo!$G$6+CM_segments_salto!N37*Parametres_anthropo!$H$6)*2)/100</f>
        <v>-1.3019159215046152</v>
      </c>
      <c r="C37" s="16">
        <f>(CM_segments_salto!C37*Parametres_anthropo!$B$6+CM_segments_salto!E37*Parametres_anthropo!$C$6+(CM_segments_salto!G37*Parametres_anthropo!$D$6+CM_segments_salto!I37*Parametres_anthropo!$E$6+CM_segments_salto!K37*Parametres_anthropo!$F$6+CM_segments_salto!M37*Parametres_anthropo!$G$6+CM_segments_salto!O37*Parametres_anthropo!$H$6)*2)/100</f>
        <v>1.1460871447630767</v>
      </c>
    </row>
    <row r="38" spans="1:3" x14ac:dyDescent="0.25">
      <c r="A38" s="12">
        <v>1.2</v>
      </c>
      <c r="B38" s="16">
        <f>(CM_segments_salto!B38*Parametres_anthropo!$B$6+CM_segments_salto!D38*Parametres_anthropo!$C$6+(CM_segments_salto!F38*Parametres_anthropo!$D$6+CM_segments_salto!H38*Parametres_anthropo!$E$6+CM_segments_salto!J38*Parametres_anthropo!$F$6+CM_segments_salto!L38*Parametres_anthropo!$G$6+CM_segments_salto!N38*Parametres_anthropo!$H$6)*2)/100</f>
        <v>-1.4210659902246152</v>
      </c>
      <c r="C38" s="16">
        <f>(CM_segments_salto!C38*Parametres_anthropo!$B$6+CM_segments_salto!E38*Parametres_anthropo!$C$6+(CM_segments_salto!G38*Parametres_anthropo!$D$6+CM_segments_salto!I38*Parametres_anthropo!$E$6+CM_segments_salto!K38*Parametres_anthropo!$F$6+CM_segments_salto!M38*Parametres_anthropo!$G$6+CM_segments_salto!O38*Parametres_anthropo!$H$6)*2)/100</f>
        <v>1.0847316340923077</v>
      </c>
    </row>
    <row r="39" spans="1:3" x14ac:dyDescent="0.25">
      <c r="A39" s="12">
        <v>1.2333333333333334</v>
      </c>
      <c r="B39" s="16">
        <f>(CM_segments_salto!B39*Parametres_anthropo!$B$6+CM_segments_salto!D39*Parametres_anthropo!$C$6+(CM_segments_salto!F39*Parametres_anthropo!$D$6+CM_segments_salto!H39*Parametres_anthropo!$E$6+CM_segments_salto!J39*Parametres_anthropo!$F$6+CM_segments_salto!L39*Parametres_anthropo!$G$6+CM_segments_salto!N39*Parametres_anthropo!$H$6)*2)/100</f>
        <v>-1.5514244946061535</v>
      </c>
      <c r="C39" s="16">
        <f>(CM_segments_salto!C39*Parametres_anthropo!$B$6+CM_segments_salto!E39*Parametres_anthropo!$C$6+(CM_segments_salto!G39*Parametres_anthropo!$D$6+CM_segments_salto!I39*Parametres_anthropo!$E$6+CM_segments_salto!K39*Parametres_anthropo!$F$6+CM_segments_salto!M39*Parametres_anthropo!$G$6+CM_segments_salto!O39*Parametres_anthropo!$H$6)*2)/100</f>
        <v>0.9853191420830768</v>
      </c>
    </row>
    <row r="40" spans="1:3" x14ac:dyDescent="0.25">
      <c r="A40" s="12">
        <v>1.2666666666666666</v>
      </c>
      <c r="B40" s="16">
        <f>(CM_segments_salto!B40*Parametres_anthropo!$B$6+CM_segments_salto!D40*Parametres_anthropo!$C$6+(CM_segments_salto!F40*Parametres_anthropo!$D$6+CM_segments_salto!H40*Parametres_anthropo!$E$6+CM_segments_salto!J40*Parametres_anthropo!$F$6+CM_segments_salto!L40*Parametres_anthropo!$G$6+CM_segments_salto!N40*Parametres_anthropo!$H$6)*2)/100</f>
        <v>-1.6607073498676925</v>
      </c>
      <c r="C40" s="16">
        <f>(CM_segments_salto!C40*Parametres_anthropo!$B$6+CM_segments_salto!E40*Parametres_anthropo!$C$6+(CM_segments_salto!G40*Parametres_anthropo!$D$6+CM_segments_salto!I40*Parametres_anthropo!$E$6+CM_segments_salto!K40*Parametres_anthropo!$F$6+CM_segments_salto!M40*Parametres_anthropo!$G$6+CM_segments_salto!O40*Parametres_anthropo!$H$6)*2)/100</f>
        <v>0.87129012466461542</v>
      </c>
    </row>
    <row r="41" spans="1:3" x14ac:dyDescent="0.25">
      <c r="A41" s="12">
        <v>1.3</v>
      </c>
      <c r="B41" s="16">
        <f>(CM_segments_salto!B41*Parametres_anthropo!$B$6+CM_segments_salto!D41*Parametres_anthropo!$C$6+(CM_segments_salto!F41*Parametres_anthropo!$D$6+CM_segments_salto!H41*Parametres_anthropo!$E$6+CM_segments_salto!J41*Parametres_anthropo!$F$6+CM_segments_salto!L41*Parametres_anthropo!$G$6+CM_segments_salto!N41*Parametres_anthropo!$H$6)*2)/100</f>
        <v>-1.7539737141261538</v>
      </c>
      <c r="C41" s="16">
        <f>(CM_segments_salto!C41*Parametres_anthropo!$B$6+CM_segments_salto!E41*Parametres_anthropo!$C$6+(CM_segments_salto!G41*Parametres_anthropo!$D$6+CM_segments_salto!I41*Parametres_anthropo!$E$6+CM_segments_salto!K41*Parametres_anthropo!$F$6+CM_segments_salto!M41*Parametres_anthropo!$G$6+CM_segments_salto!O41*Parametres_anthropo!$H$6)*2)/100</f>
        <v>0.75899518495999996</v>
      </c>
    </row>
    <row r="42" spans="1:3" x14ac:dyDescent="0.25">
      <c r="A42" s="12">
        <v>1.3333333333333333</v>
      </c>
      <c r="B42" s="16">
        <f>(CM_segments_salto!B42*Parametres_anthropo!$B$6+CM_segments_salto!D42*Parametres_anthropo!$C$6+(CM_segments_salto!F42*Parametres_anthropo!$D$6+CM_segments_salto!H42*Parametres_anthropo!$E$6+CM_segments_salto!J42*Parametres_anthropo!$F$6+CM_segments_salto!L42*Parametres_anthropo!$G$6+CM_segments_salto!N42*Parametres_anthropo!$H$6)*2)/100</f>
        <v>-1.8447634478000001</v>
      </c>
      <c r="C42" s="16">
        <f>(CM_segments_salto!C42*Parametres_anthropo!$B$6+CM_segments_salto!E42*Parametres_anthropo!$C$6+(CM_segments_salto!G42*Parametres_anthropo!$D$6+CM_segments_salto!I42*Parametres_anthropo!$E$6+CM_segments_salto!K42*Parametres_anthropo!$F$6+CM_segments_salto!M42*Parametres_anthropo!$G$6+CM_segments_salto!O42*Parametres_anthropo!$H$6)*2)/100</f>
        <v>0.6370078400646153</v>
      </c>
    </row>
    <row r="43" spans="1:3" x14ac:dyDescent="0.25">
      <c r="A43" s="12">
        <v>1.3666666666666667</v>
      </c>
      <c r="B43" s="16">
        <f>(CM_segments_salto!B43*Parametres_anthropo!$B$6+CM_segments_salto!D43*Parametres_anthropo!$C$6+(CM_segments_salto!F43*Parametres_anthropo!$D$6+CM_segments_salto!H43*Parametres_anthropo!$E$6+CM_segments_salto!J43*Parametres_anthropo!$F$6+CM_segments_salto!L43*Parametres_anthropo!$G$6+CM_segments_salto!N43*Parametres_anthropo!$H$6)*2)/100</f>
        <v>-1.9290640513692308</v>
      </c>
      <c r="C43" s="16">
        <f>(CM_segments_salto!C43*Parametres_anthropo!$B$6+CM_segments_salto!E43*Parametres_anthropo!$C$6+(CM_segments_salto!G43*Parametres_anthropo!$D$6+CM_segments_salto!I43*Parametres_anthropo!$E$6+CM_segments_salto!K43*Parametres_anthropo!$F$6+CM_segments_salto!M43*Parametres_anthropo!$G$6+CM_segments_salto!O43*Parametres_anthropo!$H$6)*2)/100</f>
        <v>0.50755118939999999</v>
      </c>
    </row>
    <row r="44" spans="1:3" x14ac:dyDescent="0.25">
      <c r="A44" s="13">
        <v>1.4</v>
      </c>
      <c r="B44" s="16"/>
      <c r="C44" s="16"/>
    </row>
    <row r="45" spans="1:3" x14ac:dyDescent="0.25">
      <c r="A45" s="17">
        <v>1.4333333333333333</v>
      </c>
      <c r="B45" s="29"/>
      <c r="C45" s="29"/>
    </row>
    <row r="46" spans="1:3" x14ac:dyDescent="0.25">
      <c r="A46" s="18"/>
      <c r="B46" s="8"/>
      <c r="C46" s="8"/>
    </row>
    <row r="47" spans="1:3" x14ac:dyDescent="0.25">
      <c r="A47" s="18"/>
      <c r="B47" s="8"/>
      <c r="C47" s="8"/>
    </row>
    <row r="48" spans="1:3" x14ac:dyDescent="0.25">
      <c r="A48" s="18"/>
      <c r="B48" s="8"/>
      <c r="C48" s="8"/>
    </row>
    <row r="49" spans="1:3" x14ac:dyDescent="0.25">
      <c r="A49" s="18"/>
      <c r="B49" s="8"/>
      <c r="C49" s="8"/>
    </row>
    <row r="50" spans="1:3" x14ac:dyDescent="0.25">
      <c r="A50" s="18"/>
      <c r="B50" s="8"/>
      <c r="C50" s="8"/>
    </row>
    <row r="51" spans="1:3" x14ac:dyDescent="0.25">
      <c r="A51" s="18"/>
      <c r="B51" s="8"/>
      <c r="C51" s="8"/>
    </row>
    <row r="52" spans="1:3" x14ac:dyDescent="0.25">
      <c r="A52" s="18"/>
      <c r="B52" s="8"/>
      <c r="C52" s="8"/>
    </row>
    <row r="53" spans="1:3" x14ac:dyDescent="0.25">
      <c r="A53" s="18"/>
      <c r="B53" s="8"/>
      <c r="C53" s="8"/>
    </row>
    <row r="54" spans="1:3" x14ac:dyDescent="0.25">
      <c r="A54" s="18"/>
      <c r="B54" s="8"/>
      <c r="C54" s="8"/>
    </row>
    <row r="55" spans="1:3" x14ac:dyDescent="0.25">
      <c r="A55" s="18"/>
      <c r="B55" s="8"/>
      <c r="C55" s="8"/>
    </row>
    <row r="56" spans="1:3" x14ac:dyDescent="0.25">
      <c r="A56" s="18"/>
      <c r="B56" s="8"/>
      <c r="C56" s="8"/>
    </row>
    <row r="57" spans="1:3" x14ac:dyDescent="0.25">
      <c r="A57" s="18"/>
      <c r="B57" s="8"/>
      <c r="C57" s="8"/>
    </row>
    <row r="58" spans="1:3" x14ac:dyDescent="0.25">
      <c r="A58" s="18"/>
      <c r="B58" s="8"/>
      <c r="C58" s="8"/>
    </row>
    <row r="59" spans="1:3" x14ac:dyDescent="0.25">
      <c r="A59" s="18"/>
      <c r="B59" s="8"/>
      <c r="C59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C1" workbookViewId="0">
      <selection activeCell="A23" sqref="A23"/>
    </sheetView>
  </sheetViews>
  <sheetFormatPr baseColWidth="10" defaultRowHeight="15" x14ac:dyDescent="0.25"/>
  <cols>
    <col min="1" max="1" width="11.42578125" style="1"/>
    <col min="2" max="2" width="19.28515625" style="1" bestFit="1" customWidth="1"/>
    <col min="3" max="3" width="18.85546875" bestFit="1" customWidth="1"/>
    <col min="4" max="4" width="26.140625" bestFit="1" customWidth="1"/>
    <col min="6" max="6" width="13.140625" bestFit="1" customWidth="1"/>
    <col min="8" max="8" width="6.140625" bestFit="1" customWidth="1"/>
  </cols>
  <sheetData>
    <row r="1" spans="1:8" x14ac:dyDescent="0.25">
      <c r="A1" s="9" t="s">
        <v>2</v>
      </c>
      <c r="B1" s="5" t="s">
        <v>60</v>
      </c>
      <c r="C1" s="5" t="s">
        <v>61</v>
      </c>
      <c r="D1" s="5" t="s">
        <v>62</v>
      </c>
    </row>
    <row r="2" spans="1:8" x14ac:dyDescent="0.25">
      <c r="A2" s="10">
        <v>0</v>
      </c>
      <c r="B2" s="16"/>
      <c r="C2" s="16"/>
      <c r="D2" s="16"/>
    </row>
    <row r="3" spans="1:8" x14ac:dyDescent="0.25">
      <c r="A3" s="10">
        <v>3.3333333333333333E-2</v>
      </c>
      <c r="B3" s="16"/>
      <c r="C3" s="16"/>
      <c r="D3" s="16"/>
      <c r="F3" s="6" t="s">
        <v>78</v>
      </c>
      <c r="G3" s="22">
        <f>D23</f>
        <v>28.717413564898557</v>
      </c>
      <c r="H3" s="4" t="s">
        <v>73</v>
      </c>
    </row>
    <row r="4" spans="1:8" x14ac:dyDescent="0.25">
      <c r="A4" s="10">
        <v>6.6666666666666666E-2</v>
      </c>
      <c r="B4" s="16"/>
      <c r="C4" s="16"/>
      <c r="D4" s="16"/>
      <c r="F4" s="6" t="s">
        <v>79</v>
      </c>
      <c r="G4" s="22">
        <f>D43</f>
        <v>331.64807878434732</v>
      </c>
      <c r="H4" s="4" t="s">
        <v>73</v>
      </c>
    </row>
    <row r="5" spans="1:8" x14ac:dyDescent="0.25">
      <c r="A5" s="10">
        <v>0.1</v>
      </c>
      <c r="B5" s="16"/>
      <c r="C5" s="16"/>
      <c r="D5" s="16"/>
      <c r="F5" s="6" t="s">
        <v>80</v>
      </c>
      <c r="G5" s="22">
        <f>G4-G3</f>
        <v>302.93066521944877</v>
      </c>
      <c r="H5" s="4" t="s">
        <v>73</v>
      </c>
    </row>
    <row r="6" spans="1:8" x14ac:dyDescent="0.25">
      <c r="A6" s="10">
        <v>0.13333333333333333</v>
      </c>
      <c r="B6" s="16"/>
      <c r="C6" s="16"/>
      <c r="D6" s="16"/>
    </row>
    <row r="7" spans="1:8" x14ac:dyDescent="0.25">
      <c r="A7" s="10">
        <v>0.16666666666666666</v>
      </c>
      <c r="B7" s="16"/>
      <c r="C7" s="16"/>
      <c r="D7" s="16"/>
    </row>
    <row r="8" spans="1:8" x14ac:dyDescent="0.25">
      <c r="A8" s="10">
        <v>0.2</v>
      </c>
      <c r="B8" s="16"/>
      <c r="C8" s="16"/>
      <c r="D8" s="16"/>
    </row>
    <row r="9" spans="1:8" x14ac:dyDescent="0.25">
      <c r="A9" s="10">
        <v>0.23333333333333334</v>
      </c>
      <c r="B9" s="16"/>
      <c r="C9" s="16"/>
      <c r="D9" s="16"/>
    </row>
    <row r="10" spans="1:8" x14ac:dyDescent="0.25">
      <c r="A10" s="10">
        <v>0.26666666666666666</v>
      </c>
      <c r="B10" s="16"/>
      <c r="C10" s="16"/>
      <c r="D10" s="16"/>
    </row>
    <row r="11" spans="1:8" x14ac:dyDescent="0.25">
      <c r="A11" s="10">
        <v>0.3</v>
      </c>
      <c r="B11" s="16"/>
      <c r="C11" s="16"/>
      <c r="D11" s="16"/>
    </row>
    <row r="12" spans="1:8" x14ac:dyDescent="0.25">
      <c r="A12" s="10">
        <v>0.33333333333333331</v>
      </c>
      <c r="B12" s="16"/>
      <c r="C12" s="16"/>
      <c r="D12" s="16"/>
    </row>
    <row r="13" spans="1:8" x14ac:dyDescent="0.25">
      <c r="A13" s="10">
        <v>0.36666666666666664</v>
      </c>
      <c r="B13" s="16"/>
      <c r="C13" s="16"/>
      <c r="D13" s="16"/>
    </row>
    <row r="14" spans="1:8" x14ac:dyDescent="0.25">
      <c r="A14" s="10">
        <v>0.4</v>
      </c>
      <c r="B14" s="16"/>
      <c r="C14" s="16"/>
      <c r="D14" s="16"/>
    </row>
    <row r="15" spans="1:8" x14ac:dyDescent="0.25">
      <c r="A15" s="10">
        <v>0.43333333333333335</v>
      </c>
      <c r="B15" s="16"/>
      <c r="C15" s="16"/>
      <c r="D15" s="16"/>
    </row>
    <row r="16" spans="1:8" x14ac:dyDescent="0.25">
      <c r="A16" s="10">
        <v>0.46666666666666667</v>
      </c>
      <c r="B16" s="16"/>
      <c r="C16" s="16"/>
      <c r="D16" s="16"/>
    </row>
    <row r="17" spans="1:4" x14ac:dyDescent="0.25">
      <c r="A17" s="10">
        <v>0.5</v>
      </c>
      <c r="B17" s="16"/>
      <c r="C17" s="16"/>
      <c r="D17" s="16"/>
    </row>
    <row r="18" spans="1:4" x14ac:dyDescent="0.25">
      <c r="A18" s="10">
        <v>0.53333333333333333</v>
      </c>
      <c r="B18" s="16"/>
      <c r="C18" s="16"/>
      <c r="D18" s="16"/>
    </row>
    <row r="19" spans="1:4" x14ac:dyDescent="0.25">
      <c r="A19" s="11">
        <v>0.56666666666666665</v>
      </c>
      <c r="B19" s="16"/>
      <c r="C19" s="16"/>
      <c r="D19" s="16"/>
    </row>
    <row r="20" spans="1:4" x14ac:dyDescent="0.25">
      <c r="A20" s="11">
        <v>0.6</v>
      </c>
      <c r="B20" s="16"/>
      <c r="C20" s="16"/>
      <c r="D20" s="16"/>
    </row>
    <row r="21" spans="1:4" x14ac:dyDescent="0.25">
      <c r="A21" s="11">
        <v>0.6333333333333333</v>
      </c>
      <c r="B21" s="16">
        <f>ATAN2(Segments_salto!C21,-Segments_salto!B21)</f>
        <v>0.24661015475862522</v>
      </c>
      <c r="C21" s="16">
        <f t="shared" ref="C21" si="0">B21/PI()*180</f>
        <v>14.129721052737299</v>
      </c>
      <c r="D21" s="16">
        <f t="shared" ref="D21" si="1">IF(ABS(C21-D20)&gt;180,C21+360,C21)</f>
        <v>14.129721052737299</v>
      </c>
    </row>
    <row r="22" spans="1:4" x14ac:dyDescent="0.25">
      <c r="A22" s="11">
        <v>0.66666666666666663</v>
      </c>
      <c r="B22" s="16">
        <f>ATAN2(Segments_salto!C22,-Segments_salto!B22)</f>
        <v>0.37089128881266226</v>
      </c>
      <c r="C22" s="16">
        <f t="shared" ref="C22:C28" si="2">B22/PI()*180</f>
        <v>21.250505507133234</v>
      </c>
      <c r="D22" s="16">
        <f t="shared" ref="D22:D28" si="3">IF(ABS(C22-D21)&gt;180,C22+360,C22)</f>
        <v>21.250505507133234</v>
      </c>
    </row>
    <row r="23" spans="1:4" x14ac:dyDescent="0.25">
      <c r="A23" s="12">
        <v>0.7</v>
      </c>
      <c r="B23" s="16">
        <f>ATAN2(Segments_salto!C23,-Segments_salto!B23)</f>
        <v>0.50121341936436214</v>
      </c>
      <c r="C23" s="16">
        <f t="shared" si="2"/>
        <v>28.717413564898557</v>
      </c>
      <c r="D23" s="16">
        <f t="shared" si="3"/>
        <v>28.717413564898557</v>
      </c>
    </row>
    <row r="24" spans="1:4" x14ac:dyDescent="0.25">
      <c r="A24" s="12">
        <v>0.73333333333333328</v>
      </c>
      <c r="B24" s="16">
        <f>ATAN2(Segments_salto!C24,-Segments_salto!B24)</f>
        <v>0.75620484415146771</v>
      </c>
      <c r="C24" s="16">
        <f t="shared" si="2"/>
        <v>43.327346017227278</v>
      </c>
      <c r="D24" s="16">
        <f t="shared" si="3"/>
        <v>43.327346017227278</v>
      </c>
    </row>
    <row r="25" spans="1:4" x14ac:dyDescent="0.25">
      <c r="A25" s="12">
        <v>0.76666666666666672</v>
      </c>
      <c r="B25" s="16">
        <f>ATAN2(Segments_salto!C25,-Segments_salto!B25)</f>
        <v>0.96526588652472889</v>
      </c>
      <c r="C25" s="16">
        <f t="shared" si="2"/>
        <v>55.305661405820807</v>
      </c>
      <c r="D25" s="16">
        <f t="shared" si="3"/>
        <v>55.305661405820807</v>
      </c>
    </row>
    <row r="26" spans="1:4" x14ac:dyDescent="0.25">
      <c r="A26" s="12">
        <v>0.8</v>
      </c>
      <c r="B26" s="16">
        <f>ATAN2(Segments_salto!C26,-Segments_salto!B26)</f>
        <v>1.218126227453932</v>
      </c>
      <c r="C26" s="16">
        <f t="shared" si="2"/>
        <v>69.79349174730325</v>
      </c>
      <c r="D26" s="16">
        <f t="shared" si="3"/>
        <v>69.79349174730325</v>
      </c>
    </row>
    <row r="27" spans="1:4" x14ac:dyDescent="0.25">
      <c r="A27" s="12">
        <v>0.83333333333333337</v>
      </c>
      <c r="B27" s="16">
        <f>ATAN2(Segments_salto!C27,-Segments_salto!B27)</f>
        <v>1.5561019590543737</v>
      </c>
      <c r="C27" s="16">
        <f t="shared" si="2"/>
        <v>89.158074745854847</v>
      </c>
      <c r="D27" s="16">
        <f t="shared" si="3"/>
        <v>89.158074745854847</v>
      </c>
    </row>
    <row r="28" spans="1:4" x14ac:dyDescent="0.25">
      <c r="A28" s="12">
        <v>0.8666666666666667</v>
      </c>
      <c r="B28" s="16">
        <f>ATAN2(Segments_salto!C28,-Segments_salto!B28)</f>
        <v>1.9055115802909466</v>
      </c>
      <c r="C28" s="16">
        <f t="shared" si="2"/>
        <v>109.17777136397515</v>
      </c>
      <c r="D28" s="16">
        <f t="shared" si="3"/>
        <v>109.17777136397515</v>
      </c>
    </row>
    <row r="29" spans="1:4" x14ac:dyDescent="0.25">
      <c r="A29" s="12">
        <v>0.9</v>
      </c>
      <c r="B29" s="16">
        <f>ATAN2(Segments_salto!C29,-Segments_salto!B29)</f>
        <v>2.2571373904130683</v>
      </c>
      <c r="C29" s="16">
        <f t="shared" ref="C29:C43" si="4">B29/PI()*180</f>
        <v>129.32444625184115</v>
      </c>
      <c r="D29" s="16">
        <f t="shared" ref="D29:D43" si="5">IF(ABS(C29-D28)&gt;180,C29+360,C29)</f>
        <v>129.32444625184115</v>
      </c>
    </row>
    <row r="30" spans="1:4" x14ac:dyDescent="0.25">
      <c r="A30" s="12">
        <v>0.93333333333333335</v>
      </c>
      <c r="B30" s="16">
        <f>ATAN2(Segments_salto!C30,-Segments_salto!B30)</f>
        <v>2.649463090951127</v>
      </c>
      <c r="C30" s="16">
        <f t="shared" si="4"/>
        <v>151.80305308718536</v>
      </c>
      <c r="D30" s="16">
        <f t="shared" si="5"/>
        <v>151.80305308718536</v>
      </c>
    </row>
    <row r="31" spans="1:4" x14ac:dyDescent="0.25">
      <c r="A31" s="12">
        <v>0.96666666666666667</v>
      </c>
      <c r="B31" s="16">
        <f>ATAN2(Segments_salto!C31,-Segments_salto!B31)</f>
        <v>-3.1055747977973751</v>
      </c>
      <c r="C31" s="16">
        <f t="shared" si="4"/>
        <v>-177.93632887598361</v>
      </c>
      <c r="D31" s="16">
        <f t="shared" si="5"/>
        <v>182.06367112401639</v>
      </c>
    </row>
    <row r="32" spans="1:4" x14ac:dyDescent="0.25">
      <c r="A32" s="12">
        <v>1</v>
      </c>
      <c r="B32" s="16">
        <f>ATAN2(Segments_salto!C32,-Segments_salto!B32)</f>
        <v>-2.6557967681494796</v>
      </c>
      <c r="C32" s="16">
        <f t="shared" si="4"/>
        <v>-152.1659460594492</v>
      </c>
      <c r="D32" s="16">
        <f t="shared" si="5"/>
        <v>207.8340539405508</v>
      </c>
    </row>
    <row r="33" spans="1:4" x14ac:dyDescent="0.25">
      <c r="A33" s="12">
        <v>1.0333333333333334</v>
      </c>
      <c r="B33" s="16">
        <f>ATAN2(Segments_salto!C33,-Segments_salto!B33)</f>
        <v>-2.2881056903691892</v>
      </c>
      <c r="C33" s="16">
        <f t="shared" si="4"/>
        <v>-131.09879913802206</v>
      </c>
      <c r="D33" s="16">
        <f t="shared" si="5"/>
        <v>228.90120086197794</v>
      </c>
    </row>
    <row r="34" spans="1:4" x14ac:dyDescent="0.25">
      <c r="A34" s="12">
        <v>1.0666666666666667</v>
      </c>
      <c r="B34" s="16">
        <f>ATAN2(Segments_salto!C34,-Segments_salto!B34)</f>
        <v>-1.9922155336827008</v>
      </c>
      <c r="C34" s="16">
        <f t="shared" si="4"/>
        <v>-114.14554196042164</v>
      </c>
      <c r="D34" s="16">
        <f t="shared" si="5"/>
        <v>245.85445803957836</v>
      </c>
    </row>
    <row r="35" spans="1:4" x14ac:dyDescent="0.25">
      <c r="A35" s="12">
        <v>1.1000000000000001</v>
      </c>
      <c r="B35" s="16">
        <f>ATAN2(Segments_salto!C35,-Segments_salto!B35)</f>
        <v>-1.7234271603039997</v>
      </c>
      <c r="C35" s="16">
        <f t="shared" si="4"/>
        <v>-98.745102583635543</v>
      </c>
      <c r="D35" s="16">
        <f t="shared" si="5"/>
        <v>261.25489741636443</v>
      </c>
    </row>
    <row r="36" spans="1:4" x14ac:dyDescent="0.25">
      <c r="A36" s="12">
        <v>1.1333333333333333</v>
      </c>
      <c r="B36" s="16">
        <f>ATAN2(Segments_salto!C36,-Segments_salto!B36)</f>
        <v>-1.4603212123335223</v>
      </c>
      <c r="C36" s="16">
        <f t="shared" si="4"/>
        <v>-83.670242200138574</v>
      </c>
      <c r="D36" s="16">
        <f t="shared" si="5"/>
        <v>276.32975779986145</v>
      </c>
    </row>
    <row r="37" spans="1:4" x14ac:dyDescent="0.25">
      <c r="A37" s="12">
        <v>1.1666666666666667</v>
      </c>
      <c r="B37" s="16">
        <f>ATAN2(Segments_salto!C37,-Segments_salto!B37)</f>
        <v>-1.2904357902723043</v>
      </c>
      <c r="C37" s="16">
        <f t="shared" si="4"/>
        <v>-73.93652451523208</v>
      </c>
      <c r="D37" s="16">
        <f t="shared" si="5"/>
        <v>286.06347548476793</v>
      </c>
    </row>
    <row r="38" spans="1:4" x14ac:dyDescent="0.25">
      <c r="A38" s="12">
        <v>1.2</v>
      </c>
      <c r="B38" s="16">
        <f>ATAN2(Segments_salto!C38,-Segments_salto!B38)</f>
        <v>-1.0201601207547366</v>
      </c>
      <c r="C38" s="16">
        <f t="shared" si="4"/>
        <v>-58.450869346802833</v>
      </c>
      <c r="D38" s="16">
        <f t="shared" si="5"/>
        <v>301.54913065319715</v>
      </c>
    </row>
    <row r="39" spans="1:4" x14ac:dyDescent="0.25">
      <c r="A39" s="12">
        <v>1.2333333333333334</v>
      </c>
      <c r="B39" s="16">
        <f>ATAN2(Segments_salto!C39,-Segments_salto!B39)</f>
        <v>-0.86159861196066279</v>
      </c>
      <c r="C39" s="16">
        <f t="shared" si="4"/>
        <v>-49.365964099675914</v>
      </c>
      <c r="D39" s="16">
        <f t="shared" si="5"/>
        <v>310.63403590032408</v>
      </c>
    </row>
    <row r="40" spans="1:4" x14ac:dyDescent="0.25">
      <c r="A40" s="12">
        <v>1.2666666666666666</v>
      </c>
      <c r="B40" s="16">
        <f>ATAN2(Segments_salto!C40,-Segments_salto!B40)</f>
        <v>-0.73551956849249633</v>
      </c>
      <c r="C40" s="16">
        <f t="shared" si="4"/>
        <v>-42.142167023903518</v>
      </c>
      <c r="D40" s="16">
        <f t="shared" si="5"/>
        <v>317.85783297609646</v>
      </c>
    </row>
    <row r="41" spans="1:4" x14ac:dyDescent="0.25">
      <c r="A41" s="12">
        <v>1.3</v>
      </c>
      <c r="B41" s="16">
        <f>ATAN2(Segments_salto!C41,-Segments_salto!B41)</f>
        <v>-0.62024948598282137</v>
      </c>
      <c r="C41" s="16">
        <f t="shared" si="4"/>
        <v>-35.537677791974374</v>
      </c>
      <c r="D41" s="16">
        <f t="shared" si="5"/>
        <v>324.46232220802563</v>
      </c>
    </row>
    <row r="42" spans="1:4" x14ac:dyDescent="0.25">
      <c r="A42" s="12">
        <v>1.3333333333333333</v>
      </c>
      <c r="B42" s="16">
        <f>ATAN2(Segments_salto!C42,-Segments_salto!B42)</f>
        <v>-0.53309830626727683</v>
      </c>
      <c r="C42" s="16">
        <f t="shared" si="4"/>
        <v>-30.544283014687526</v>
      </c>
      <c r="D42" s="16">
        <f t="shared" si="5"/>
        <v>329.45571698531245</v>
      </c>
    </row>
    <row r="43" spans="1:4" x14ac:dyDescent="0.25">
      <c r="A43" s="12">
        <v>1.3666666666666667</v>
      </c>
      <c r="B43" s="16">
        <f>ATAN2(Segments_salto!C43,-Segments_salto!B43)</f>
        <v>-0.49483437447917233</v>
      </c>
      <c r="C43" s="16">
        <f t="shared" si="4"/>
        <v>-28.351921215652666</v>
      </c>
      <c r="D43" s="16">
        <f t="shared" si="5"/>
        <v>331.64807878434732</v>
      </c>
    </row>
    <row r="44" spans="1:4" x14ac:dyDescent="0.25">
      <c r="A44" s="13">
        <v>1.4</v>
      </c>
      <c r="B44" s="16"/>
      <c r="C44" s="16"/>
      <c r="D44" s="16"/>
    </row>
    <row r="45" spans="1:4" x14ac:dyDescent="0.25">
      <c r="A45" s="17">
        <v>1.4333333333333333</v>
      </c>
      <c r="B45" s="16"/>
      <c r="C45" s="16"/>
      <c r="D45" s="16"/>
    </row>
    <row r="46" spans="1:4" x14ac:dyDescent="0.25">
      <c r="A46" s="18"/>
      <c r="B46" s="16"/>
      <c r="C46" s="16"/>
      <c r="D46" s="16"/>
    </row>
    <row r="47" spans="1:4" x14ac:dyDescent="0.25">
      <c r="A47" s="18"/>
      <c r="B47" s="16"/>
      <c r="C47" s="16"/>
      <c r="D47" s="16"/>
    </row>
    <row r="48" spans="1:4" x14ac:dyDescent="0.25">
      <c r="A48" s="18"/>
      <c r="B48" s="16"/>
      <c r="C48" s="16"/>
      <c r="D48" s="16"/>
    </row>
    <row r="49" spans="1:4" x14ac:dyDescent="0.25">
      <c r="A49" s="18"/>
      <c r="B49" s="16"/>
      <c r="C49" s="16"/>
      <c r="D49" s="16"/>
    </row>
    <row r="50" spans="1:4" x14ac:dyDescent="0.25">
      <c r="A50" s="18"/>
      <c r="B50" s="16"/>
      <c r="C50" s="16"/>
      <c r="D50" s="16"/>
    </row>
    <row r="51" spans="1:4" x14ac:dyDescent="0.25">
      <c r="A51" s="18"/>
      <c r="B51" s="16"/>
      <c r="C51" s="16"/>
      <c r="D51" s="16"/>
    </row>
    <row r="52" spans="1:4" x14ac:dyDescent="0.25">
      <c r="A52" s="18"/>
      <c r="B52" s="16"/>
      <c r="C52" s="16"/>
      <c r="D52" s="16"/>
    </row>
    <row r="53" spans="1:4" x14ac:dyDescent="0.25">
      <c r="A53" s="18"/>
      <c r="B53" s="16"/>
      <c r="C53" s="16"/>
      <c r="D53" s="16"/>
    </row>
    <row r="54" spans="1:4" x14ac:dyDescent="0.25">
      <c r="A54" s="18"/>
      <c r="B54" s="16"/>
      <c r="C54" s="16"/>
      <c r="D54" s="16"/>
    </row>
    <row r="55" spans="1:4" x14ac:dyDescent="0.25">
      <c r="A55" s="18"/>
      <c r="B55" s="16"/>
      <c r="C55" s="16"/>
      <c r="D55" s="16"/>
    </row>
    <row r="56" spans="1:4" x14ac:dyDescent="0.25">
      <c r="A56" s="18"/>
      <c r="B56" s="16"/>
      <c r="C56" s="16"/>
      <c r="D56" s="16"/>
    </row>
    <row r="57" spans="1:4" x14ac:dyDescent="0.25">
      <c r="A57" s="18"/>
      <c r="B57" s="16"/>
      <c r="C57" s="16"/>
      <c r="D57" s="16"/>
    </row>
    <row r="58" spans="1:4" x14ac:dyDescent="0.25">
      <c r="A58" s="18"/>
      <c r="B58" s="16"/>
      <c r="C58" s="16"/>
      <c r="D58" s="16"/>
    </row>
    <row r="59" spans="1:4" x14ac:dyDescent="0.25">
      <c r="A59" s="18"/>
      <c r="B59" s="16"/>
      <c r="C59" s="16"/>
      <c r="D59" s="1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17" workbookViewId="0">
      <selection activeCell="A33" sqref="A33"/>
    </sheetView>
  </sheetViews>
  <sheetFormatPr baseColWidth="10" defaultRowHeight="15" x14ac:dyDescent="0.25"/>
  <cols>
    <col min="1" max="1" width="11.42578125" style="1"/>
  </cols>
  <sheetData>
    <row r="1" spans="1:5" x14ac:dyDescent="0.25">
      <c r="A1" s="9" t="s">
        <v>2</v>
      </c>
      <c r="B1" s="9" t="s">
        <v>65</v>
      </c>
      <c r="C1" s="9" t="s">
        <v>66</v>
      </c>
      <c r="D1" s="5" t="s">
        <v>67</v>
      </c>
      <c r="E1" s="5" t="s">
        <v>68</v>
      </c>
    </row>
    <row r="2" spans="1:5" x14ac:dyDescent="0.25">
      <c r="A2" s="10">
        <v>0</v>
      </c>
      <c r="B2" s="14"/>
      <c r="C2" s="14"/>
      <c r="D2" s="16"/>
      <c r="E2" s="16"/>
    </row>
    <row r="3" spans="1:5" x14ac:dyDescent="0.25">
      <c r="A3" s="10">
        <v>3.3333333333333333E-2</v>
      </c>
      <c r="B3" s="14"/>
      <c r="C3" s="14"/>
      <c r="D3" s="16"/>
      <c r="E3" s="16"/>
    </row>
    <row r="4" spans="1:5" x14ac:dyDescent="0.25">
      <c r="A4" s="10">
        <v>6.6666666666666666E-2</v>
      </c>
      <c r="B4" s="14"/>
      <c r="C4" s="14"/>
      <c r="D4" s="16"/>
      <c r="E4" s="16"/>
    </row>
    <row r="5" spans="1:5" x14ac:dyDescent="0.25">
      <c r="A5" s="10">
        <v>0.1</v>
      </c>
      <c r="B5" s="14"/>
      <c r="C5" s="14"/>
      <c r="D5" s="16"/>
      <c r="E5" s="16"/>
    </row>
    <row r="6" spans="1:5" x14ac:dyDescent="0.25">
      <c r="A6" s="10">
        <v>0.13333333333333333</v>
      </c>
      <c r="B6" s="14"/>
      <c r="C6" s="14"/>
      <c r="D6" s="16"/>
      <c r="E6" s="16"/>
    </row>
    <row r="7" spans="1:5" x14ac:dyDescent="0.25">
      <c r="A7" s="10">
        <v>0.16666666666666666</v>
      </c>
      <c r="B7" s="14"/>
      <c r="C7" s="14"/>
      <c r="D7" s="16"/>
      <c r="E7" s="16"/>
    </row>
    <row r="8" spans="1:5" x14ac:dyDescent="0.25">
      <c r="A8" s="10">
        <v>0.2</v>
      </c>
      <c r="B8" s="14"/>
      <c r="C8" s="14"/>
      <c r="D8" s="16"/>
      <c r="E8" s="16"/>
    </row>
    <row r="9" spans="1:5" x14ac:dyDescent="0.25">
      <c r="A9" s="10">
        <v>0.23333333333333334</v>
      </c>
      <c r="B9" s="14"/>
      <c r="C9" s="14"/>
      <c r="D9" s="16"/>
      <c r="E9" s="16"/>
    </row>
    <row r="10" spans="1:5" x14ac:dyDescent="0.25">
      <c r="A10" s="10">
        <v>0.26666666666666666</v>
      </c>
      <c r="B10" s="14"/>
      <c r="C10" s="14"/>
      <c r="D10" s="16"/>
      <c r="E10" s="16"/>
    </row>
    <row r="11" spans="1:5" x14ac:dyDescent="0.25">
      <c r="A11" s="10">
        <v>0.3</v>
      </c>
      <c r="B11" s="14"/>
      <c r="C11" s="14"/>
      <c r="D11" s="16"/>
      <c r="E11" s="16"/>
    </row>
    <row r="12" spans="1:5" x14ac:dyDescent="0.25">
      <c r="A12" s="10">
        <v>0.33333333333333331</v>
      </c>
      <c r="B12" s="14"/>
      <c r="C12" s="14"/>
      <c r="D12" s="16"/>
      <c r="E12" s="16"/>
    </row>
    <row r="13" spans="1:5" x14ac:dyDescent="0.25">
      <c r="A13" s="10">
        <v>0.36666666666666664</v>
      </c>
      <c r="B13" s="14"/>
      <c r="C13" s="14"/>
      <c r="D13" s="16"/>
      <c r="E13" s="16"/>
    </row>
    <row r="14" spans="1:5" x14ac:dyDescent="0.25">
      <c r="A14" s="10">
        <v>0.4</v>
      </c>
      <c r="B14" s="14"/>
      <c r="C14" s="14"/>
      <c r="D14" s="16"/>
      <c r="E14" s="16"/>
    </row>
    <row r="15" spans="1:5" x14ac:dyDescent="0.25">
      <c r="A15" s="10">
        <v>0.43333333333333335</v>
      </c>
      <c r="B15" s="14"/>
      <c r="C15" s="14"/>
      <c r="D15" s="16"/>
      <c r="E15" s="16"/>
    </row>
    <row r="16" spans="1:5" x14ac:dyDescent="0.25">
      <c r="A16" s="10">
        <v>0.46666666666666667</v>
      </c>
      <c r="B16" s="14"/>
      <c r="C16" s="14"/>
      <c r="D16" s="16"/>
      <c r="E16" s="16"/>
    </row>
    <row r="17" spans="1:9" x14ac:dyDescent="0.25">
      <c r="A17" s="10">
        <v>0.5</v>
      </c>
      <c r="B17" s="14"/>
      <c r="C17" s="14"/>
      <c r="D17" s="16"/>
      <c r="E17" s="16"/>
    </row>
    <row r="18" spans="1:9" x14ac:dyDescent="0.25">
      <c r="A18" s="10">
        <v>0.53333333333333333</v>
      </c>
      <c r="B18" s="14"/>
      <c r="C18" s="14"/>
      <c r="D18" s="16"/>
      <c r="E18" s="16"/>
    </row>
    <row r="19" spans="1:9" x14ac:dyDescent="0.25">
      <c r="A19" s="11">
        <v>0.56666666666666665</v>
      </c>
      <c r="B19" s="14"/>
      <c r="C19" s="14"/>
      <c r="D19" s="16"/>
      <c r="E19" s="16"/>
    </row>
    <row r="20" spans="1:9" x14ac:dyDescent="0.25">
      <c r="A20" s="11">
        <v>0.6</v>
      </c>
      <c r="B20" s="14"/>
      <c r="C20" s="14"/>
      <c r="D20" s="16"/>
      <c r="E20" s="16"/>
    </row>
    <row r="21" spans="1:9" x14ac:dyDescent="0.25">
      <c r="A21" s="11">
        <v>0.6333333333333333</v>
      </c>
      <c r="B21" s="14"/>
      <c r="C21" s="14"/>
      <c r="D21" s="16"/>
      <c r="E21" s="16"/>
    </row>
    <row r="22" spans="1:9" x14ac:dyDescent="0.25">
      <c r="A22" s="11">
        <v>0.66666666666666663</v>
      </c>
      <c r="B22" s="14"/>
      <c r="C22" s="14"/>
      <c r="D22" s="16"/>
      <c r="E22" s="16"/>
    </row>
    <row r="23" spans="1:9" x14ac:dyDescent="0.25">
      <c r="A23" s="12">
        <v>0.7</v>
      </c>
      <c r="B23" s="14">
        <f>SQRT((Segments_salto!J23/100)^2+(CM_segments_salto!K23/100)^2)</f>
        <v>0.41312503150596519</v>
      </c>
      <c r="C23" s="14">
        <f>SQRT((Segments_salto!B23/100)^2+(CM_segments_salto!C23/100)^2)</f>
        <v>1.0740986259333647</v>
      </c>
      <c r="D23" s="16">
        <f>ACOS((Segments_salto!B23*Segments_salto!J23+Segments_salto!C23*Segments_salto!K23)/(B23*C23*100*100))</f>
        <v>1.8377072659938771</v>
      </c>
      <c r="E23" s="16">
        <f t="shared" ref="E23:E43" si="0">D23*180/PI()</f>
        <v>105.2928703219745</v>
      </c>
      <c r="G23" s="6" t="s">
        <v>69</v>
      </c>
      <c r="H23" s="22">
        <f>MIN(E:E)</f>
        <v>88.003574095197166</v>
      </c>
      <c r="I23" s="4" t="s">
        <v>85</v>
      </c>
    </row>
    <row r="24" spans="1:9" x14ac:dyDescent="0.25">
      <c r="A24" s="12">
        <v>0.73333333333333328</v>
      </c>
      <c r="B24" s="14">
        <f>SQRT((Segments_salto!J24/100)^2+(CM_segments_salto!K24/100)^2)</f>
        <v>0.49982891301972654</v>
      </c>
      <c r="C24" s="14">
        <f>SQRT((Segments_salto!B24/100)^2+(CM_segments_salto!C24/100)^2)</f>
        <v>1.1442598912569635</v>
      </c>
      <c r="D24" s="16">
        <f>ACOS((Segments_salto!B24*Segments_salto!J24+Segments_salto!C24*Segments_salto!K24)/(B24*C24*100*100))</f>
        <v>1.7383079042287992</v>
      </c>
      <c r="E24" s="16">
        <f t="shared" si="0"/>
        <v>99.597706406541505</v>
      </c>
      <c r="G24" s="6" t="s">
        <v>71</v>
      </c>
      <c r="H24" s="22">
        <v>1.03</v>
      </c>
      <c r="I24" s="4" t="s">
        <v>72</v>
      </c>
    </row>
    <row r="25" spans="1:9" x14ac:dyDescent="0.25">
      <c r="A25" s="12">
        <v>0.76666666666666672</v>
      </c>
      <c r="B25" s="14">
        <f>SQRT((Segments_salto!J25/100)^2+(CM_segments_salto!K25/100)^2)</f>
        <v>0.61245261755358094</v>
      </c>
      <c r="C25" s="14">
        <f>SQRT((Segments_salto!B25/100)^2+(CM_segments_salto!C25/100)^2)</f>
        <v>1.2081579100786162</v>
      </c>
      <c r="D25" s="16">
        <f>ACOS((Segments_salto!B25*Segments_salto!J25+Segments_salto!C25*Segments_salto!K25)/(B25*C25*100*100))</f>
        <v>1.6653024332350903</v>
      </c>
      <c r="E25" s="16">
        <f t="shared" si="0"/>
        <v>95.414801037237226</v>
      </c>
      <c r="G25" s="6" t="s">
        <v>84</v>
      </c>
      <c r="H25" s="22">
        <f>MAX(E:E)-MIN(E:E)</f>
        <v>29.068055376413596</v>
      </c>
      <c r="I25" s="4" t="s">
        <v>85</v>
      </c>
    </row>
    <row r="26" spans="1:9" x14ac:dyDescent="0.25">
      <c r="A26" s="12">
        <v>0.8</v>
      </c>
      <c r="B26" s="14">
        <f>SQRT((Segments_salto!J26/100)^2+(CM_segments_salto!K26/100)^2)</f>
        <v>0.72814037303821288</v>
      </c>
      <c r="C26" s="14">
        <f>SQRT((Segments_salto!B26/100)^2+(CM_segments_salto!C26/100)^2)</f>
        <v>1.2486448156842906</v>
      </c>
      <c r="D26" s="16">
        <f>ACOS((Segments_salto!B26*Segments_salto!J26+Segments_salto!C26*Segments_salto!K26)/(B26*C26*100*100))</f>
        <v>1.6178406810815824</v>
      </c>
      <c r="E26" s="16">
        <f t="shared" si="0"/>
        <v>92.695442950545271</v>
      </c>
    </row>
    <row r="27" spans="1:9" x14ac:dyDescent="0.25">
      <c r="A27" s="12">
        <v>0.83333333333333337</v>
      </c>
      <c r="B27" s="14">
        <f>SQRT((Segments_salto!J27/100)^2+(CM_segments_salto!K27/100)^2)</f>
        <v>0.81029460299102185</v>
      </c>
      <c r="C27" s="14">
        <f>SQRT((Segments_salto!B27/100)^2+(CM_segments_salto!C27/100)^2)</f>
        <v>1.2635599953438079</v>
      </c>
      <c r="D27" s="16">
        <f>ACOS((Segments_salto!B27*Segments_salto!J27+Segments_salto!C27*Segments_salto!K27)/(B27*C27*100*100))</f>
        <v>1.5813396633933527</v>
      </c>
      <c r="E27" s="16">
        <f t="shared" si="0"/>
        <v>90.604088689077358</v>
      </c>
    </row>
    <row r="28" spans="1:9" x14ac:dyDescent="0.25">
      <c r="A28" s="12">
        <v>0.8666666666666667</v>
      </c>
      <c r="B28" s="14">
        <f>SQRT((Segments_salto!J28/100)^2+(CM_segments_salto!K28/100)^2)</f>
        <v>0.8910022654192572</v>
      </c>
      <c r="C28" s="14">
        <f>SQRT((Segments_salto!B28/100)^2+(CM_segments_salto!C28/100)^2)</f>
        <v>1.258772991951397</v>
      </c>
      <c r="D28" s="16">
        <f>ACOS((Segments_salto!B28*Segments_salto!J28+Segments_salto!C28*Segments_salto!K28)/(B28*C28*100*100))</f>
        <v>1.5739200501842838</v>
      </c>
      <c r="E28" s="16">
        <f t="shared" si="0"/>
        <v>90.178976166578195</v>
      </c>
    </row>
    <row r="29" spans="1:9" x14ac:dyDescent="0.25">
      <c r="A29" s="12">
        <v>0.9</v>
      </c>
      <c r="B29" s="14">
        <f>SQRT((Segments_salto!J29/100)^2+(CM_segments_salto!K29/100)^2)</f>
        <v>0.94150220738211121</v>
      </c>
      <c r="C29" s="14">
        <f>SQRT((Segments_salto!B29/100)^2+(CM_segments_salto!C29/100)^2)</f>
        <v>1.2471218842454779</v>
      </c>
      <c r="D29" s="16">
        <f>ACOS((Segments_salto!B29*Segments_salto!J29+Segments_salto!C29*Segments_salto!K29)/(B29*C29*100*100))</f>
        <v>1.553466643845111</v>
      </c>
      <c r="E29" s="16">
        <f t="shared" si="0"/>
        <v>89.007082306677461</v>
      </c>
    </row>
    <row r="30" spans="1:9" x14ac:dyDescent="0.25">
      <c r="A30" s="12">
        <v>0.93333333333333335</v>
      </c>
      <c r="B30" s="14">
        <f>SQRT((Segments_salto!J30/100)^2+(CM_segments_salto!K30/100)^2)</f>
        <v>1.0620311382945167</v>
      </c>
      <c r="C30" s="14">
        <f>SQRT((Segments_salto!B30/100)^2+(CM_segments_salto!C30/100)^2)</f>
        <v>1.2255137294299838</v>
      </c>
      <c r="D30" s="16">
        <f>ACOS((Segments_salto!B30*Segments_salto!J30+Segments_salto!C30*Segments_salto!K30)/(B30*C30*100*100))</f>
        <v>1.5528452657908502</v>
      </c>
      <c r="E30" s="16">
        <f t="shared" si="0"/>
        <v>88.971479966686275</v>
      </c>
    </row>
    <row r="31" spans="1:9" x14ac:dyDescent="0.25">
      <c r="A31" s="12">
        <v>0.96666666666666667</v>
      </c>
      <c r="B31" s="14">
        <f>SQRT((Segments_salto!J31/100)^2+(CM_segments_salto!K31/100)^2)</f>
        <v>1.1893277984524613</v>
      </c>
      <c r="C31" s="14">
        <f>SQRT((Segments_salto!B31/100)^2+(CM_segments_salto!C31/100)^2)</f>
        <v>1.1685789135135412</v>
      </c>
      <c r="D31" s="16">
        <f>ACOS((Segments_salto!B31*Segments_salto!J31+Segments_salto!C31*Segments_salto!K31)/(B31*C31*100*100))</f>
        <v>1.5480683843507346</v>
      </c>
      <c r="E31" s="16">
        <f t="shared" si="0"/>
        <v>88.697784820933265</v>
      </c>
    </row>
    <row r="32" spans="1:9" x14ac:dyDescent="0.25">
      <c r="A32" s="12">
        <v>1</v>
      </c>
      <c r="B32" s="14">
        <f>SQRT((Segments_salto!J32/100)^2+(CM_segments_salto!K32/100)^2)</f>
        <v>1.2712897953369289</v>
      </c>
      <c r="C32" s="14">
        <f>SQRT((Segments_salto!B32/100)^2+(CM_segments_salto!C32/100)^2)</f>
        <v>1.1347979277472824</v>
      </c>
      <c r="D32" s="16">
        <f>ACOS((Segments_salto!B32*Segments_salto!J32+Segments_salto!C32*Segments_salto!K32)/(B32*C32*100*100))</f>
        <v>1.5371796745952051</v>
      </c>
      <c r="E32" s="16">
        <f t="shared" si="0"/>
        <v>88.073907707598508</v>
      </c>
    </row>
    <row r="33" spans="1:5" x14ac:dyDescent="0.25">
      <c r="A33" s="12">
        <v>1.0333333333333334</v>
      </c>
      <c r="B33" s="14">
        <f>SQRT((Segments_salto!J33/100)^2+(CM_segments_salto!K33/100)^2)</f>
        <v>1.3660633244194691</v>
      </c>
      <c r="C33" s="14">
        <f>SQRT((Segments_salto!B33/100)^2+(CM_segments_salto!C33/100)^2)</f>
        <v>1.1279176815073486</v>
      </c>
      <c r="D33" s="16">
        <f>ACOS((Segments_salto!B33*Segments_salto!J33+Segments_salto!C33*Segments_salto!K33)/(B33*C33*100*100))</f>
        <v>1.5359521214839804</v>
      </c>
      <c r="E33" s="16">
        <f t="shared" si="0"/>
        <v>88.003574095197166</v>
      </c>
    </row>
    <row r="34" spans="1:5" x14ac:dyDescent="0.25">
      <c r="A34" s="12">
        <v>1.0666666666666667</v>
      </c>
      <c r="B34" s="14">
        <f>SQRT((Segments_salto!J34/100)^2+(CM_segments_salto!K34/100)^2)</f>
        <v>1.433309785821985</v>
      </c>
      <c r="C34" s="14">
        <f>SQRT((Segments_salto!B34/100)^2+(CM_segments_salto!C34/100)^2)</f>
        <v>1.1143482796230344</v>
      </c>
      <c r="D34" s="16">
        <f>ACOS((Segments_salto!B34*Segments_salto!J34+Segments_salto!C34*Segments_salto!K34)/(B34*C34*100*100))</f>
        <v>1.5381781262833023</v>
      </c>
      <c r="E34" s="16">
        <f t="shared" si="0"/>
        <v>88.131114775374186</v>
      </c>
    </row>
    <row r="35" spans="1:5" x14ac:dyDescent="0.25">
      <c r="A35" s="12">
        <v>1.1000000000000001</v>
      </c>
      <c r="B35" s="14">
        <f>SQRT((Segments_salto!J35/100)^2+(CM_segments_salto!K35/100)^2)</f>
        <v>1.4519579745984386</v>
      </c>
      <c r="C35" s="14">
        <f>SQRT((Segments_salto!B35/100)^2+(CM_segments_salto!C35/100)^2)</f>
        <v>1.0958407435759381</v>
      </c>
      <c r="D35" s="16">
        <f>ACOS((Segments_salto!B35*Segments_salto!J35+Segments_salto!C35*Segments_salto!K35)/(B35*C35*100*100))</f>
        <v>1.543979195569678</v>
      </c>
      <c r="E35" s="16">
        <f t="shared" si="0"/>
        <v>88.463491562146487</v>
      </c>
    </row>
    <row r="36" spans="1:5" x14ac:dyDescent="0.25">
      <c r="A36" s="12">
        <v>1.1333333333333333</v>
      </c>
      <c r="B36" s="14">
        <f>SQRT((Segments_salto!J36/100)^2+(CM_segments_salto!K36/100)^2)</f>
        <v>1.4163366762340956</v>
      </c>
      <c r="C36" s="14">
        <f>SQRT((Segments_salto!B36/100)^2+(CM_segments_salto!C36/100)^2)</f>
        <v>1.0732216015226577</v>
      </c>
      <c r="D36" s="16">
        <f>ACOS((Segments_salto!B36*Segments_salto!J36+Segments_salto!C36*Segments_salto!K36)/(B36*C36*100*100))</f>
        <v>1.5457103446602112</v>
      </c>
      <c r="E36" s="16">
        <f t="shared" si="0"/>
        <v>88.562679098741938</v>
      </c>
    </row>
    <row r="37" spans="1:5" x14ac:dyDescent="0.25">
      <c r="A37" s="12">
        <v>1.1666666666666667</v>
      </c>
      <c r="B37" s="14">
        <f>SQRT((Segments_salto!J37/100)^2+(CM_segments_salto!K37/100)^2)</f>
        <v>1.3670247569233083</v>
      </c>
      <c r="C37" s="14">
        <f>SQRT((Segments_salto!B37/100)^2+(CM_segments_salto!C37/100)^2)</f>
        <v>1.0375977897950506</v>
      </c>
      <c r="D37" s="16">
        <f>ACOS((Segments_salto!B37*Segments_salto!J37+Segments_salto!C37*Segments_salto!K37)/(B37*C37*100*100))</f>
        <v>1.5674412041367385</v>
      </c>
      <c r="E37" s="16">
        <f t="shared" si="0"/>
        <v>89.807765631938821</v>
      </c>
    </row>
    <row r="38" spans="1:5" x14ac:dyDescent="0.25">
      <c r="A38" s="12">
        <v>1.2</v>
      </c>
      <c r="B38" s="14">
        <f>SQRT((Segments_salto!J38/100)^2+(CM_segments_salto!K38/100)^2)</f>
        <v>1.2771467414625652</v>
      </c>
      <c r="C38" s="14">
        <f>SQRT((Segments_salto!B38/100)^2+(CM_segments_salto!C38/100)^2)</f>
        <v>1.0235389731273168</v>
      </c>
      <c r="D38" s="16">
        <f>ACOS((Segments_salto!B38*Segments_salto!J38+Segments_salto!C38*Segments_salto!K38)/(B38*C38*100*100))</f>
        <v>1.5737485659428503</v>
      </c>
      <c r="E38" s="16">
        <f t="shared" si="0"/>
        <v>90.16915084329105</v>
      </c>
    </row>
    <row r="39" spans="1:5" x14ac:dyDescent="0.25">
      <c r="A39" s="12">
        <v>1.2333333333333334</v>
      </c>
      <c r="B39" s="14">
        <f>SQRT((Segments_salto!J39/100)^2+(CM_segments_salto!K39/100)^2)</f>
        <v>1.1249624029258181</v>
      </c>
      <c r="C39" s="14">
        <f>SQRT((Segments_salto!B39/100)^2+(CM_segments_salto!C39/100)^2)</f>
        <v>0.98505491398403222</v>
      </c>
      <c r="D39" s="16">
        <f>ACOS((Segments_salto!B39*Segments_salto!J39+Segments_salto!C39*Segments_salto!K39)/(B39*C39*100*100))</f>
        <v>1.6021202676359267</v>
      </c>
      <c r="E39" s="16">
        <f t="shared" si="0"/>
        <v>91.794729607908508</v>
      </c>
    </row>
    <row r="40" spans="1:5" x14ac:dyDescent="0.25">
      <c r="A40" s="12">
        <v>1.2666666666666666</v>
      </c>
      <c r="B40" s="14">
        <f>SQRT((Segments_salto!J40/100)^2+(CM_segments_salto!K40/100)^2)</f>
        <v>0.93885254537340912</v>
      </c>
      <c r="C40" s="14">
        <f>SQRT((Segments_salto!B40/100)^2+(CM_segments_salto!C40/100)^2)</f>
        <v>0.94130401839947397</v>
      </c>
      <c r="D40" s="16">
        <f>ACOS((Segments_salto!B40*Segments_salto!J40+Segments_salto!C40*Segments_salto!K40)/(B40*C40*100*100))</f>
        <v>1.6462678555270556</v>
      </c>
      <c r="E40" s="16">
        <f t="shared" si="0"/>
        <v>94.324200069753033</v>
      </c>
    </row>
    <row r="41" spans="1:5" x14ac:dyDescent="0.25">
      <c r="A41" s="12">
        <v>1.3</v>
      </c>
      <c r="B41" s="14">
        <f>SQRT((Segments_salto!J41/100)^2+(CM_segments_salto!K41/100)^2)</f>
        <v>0.75922085393280514</v>
      </c>
      <c r="C41" s="14">
        <f>SQRT((Segments_salto!B41/100)^2+(CM_segments_salto!C41/100)^2)</f>
        <v>0.88511303246347373</v>
      </c>
      <c r="D41" s="16">
        <f>ACOS((Segments_salto!B41*Segments_salto!J41+Segments_salto!C41*Segments_salto!K41)/(B41*C41*100*100))</f>
        <v>1.6909302468940861</v>
      </c>
      <c r="E41" s="16">
        <f t="shared" si="0"/>
        <v>96.88316659804542</v>
      </c>
    </row>
    <row r="42" spans="1:5" x14ac:dyDescent="0.25">
      <c r="A42" s="12">
        <v>1.3333333333333333</v>
      </c>
      <c r="B42" s="14">
        <f>SQRT((Segments_salto!J42/100)^2+(CM_segments_salto!K42/100)^2)</f>
        <v>0.58839392743443908</v>
      </c>
      <c r="C42" s="14">
        <f>SQRT((Segments_salto!B42/100)^2+(CM_segments_salto!C42/100)^2)</f>
        <v>0.82236000993906067</v>
      </c>
      <c r="D42" s="16">
        <f>ACOS((Segments_salto!B42*Segments_salto!J42+Segments_salto!C42*Segments_salto!K42)/(B42*C42*100*100))</f>
        <v>1.7971785388834471</v>
      </c>
      <c r="E42" s="16">
        <f t="shared" si="0"/>
        <v>102.97074530950944</v>
      </c>
    </row>
    <row r="43" spans="1:5" x14ac:dyDescent="0.25">
      <c r="A43" s="12">
        <v>1.3666666666666667</v>
      </c>
      <c r="B43" s="14">
        <f>SQRT((Segments_salto!J43/100)^2+(CM_segments_salto!K43/100)^2)</f>
        <v>0.39162986025380292</v>
      </c>
      <c r="C43" s="14">
        <f>SQRT((Segments_salto!B43/100)^2+(CM_segments_salto!C43/100)^2)</f>
        <v>0.75927930006867084</v>
      </c>
      <c r="D43" s="16">
        <f>ACOS((Segments_salto!B43*Segments_salto!J43+Segments_salto!C43*Segments_salto!K43)/(B43*C43*100*100))</f>
        <v>2.0432853949544372</v>
      </c>
      <c r="E43" s="16">
        <f t="shared" si="0"/>
        <v>117.07162947161076</v>
      </c>
    </row>
    <row r="44" spans="1:5" x14ac:dyDescent="0.25">
      <c r="A44" s="13">
        <v>1.4</v>
      </c>
      <c r="B44" s="14"/>
      <c r="C44" s="14"/>
      <c r="D44" s="16"/>
      <c r="E44" s="16"/>
    </row>
    <row r="45" spans="1:5" x14ac:dyDescent="0.25">
      <c r="A45" s="17">
        <v>1.4333333333333333</v>
      </c>
      <c r="B45" s="14"/>
      <c r="C45" s="14"/>
      <c r="D45" s="16"/>
      <c r="E45" s="16"/>
    </row>
    <row r="46" spans="1:5" x14ac:dyDescent="0.25">
      <c r="A46" s="18"/>
      <c r="B46" s="14"/>
      <c r="C46" s="14"/>
      <c r="D46" s="16"/>
      <c r="E46" s="16"/>
    </row>
    <row r="47" spans="1:5" x14ac:dyDescent="0.25">
      <c r="A47" s="18"/>
      <c r="B47" s="14"/>
      <c r="C47" s="14"/>
      <c r="D47" s="16"/>
      <c r="E47" s="16"/>
    </row>
    <row r="48" spans="1:5" x14ac:dyDescent="0.25">
      <c r="A48" s="18"/>
      <c r="B48" s="14"/>
      <c r="C48" s="14"/>
      <c r="D48" s="16"/>
      <c r="E48" s="16"/>
    </row>
    <row r="49" spans="1:5" x14ac:dyDescent="0.25">
      <c r="A49" s="18"/>
      <c r="B49" s="14"/>
      <c r="C49" s="14"/>
      <c r="D49" s="16"/>
      <c r="E49" s="16"/>
    </row>
    <row r="50" spans="1:5" x14ac:dyDescent="0.25">
      <c r="A50" s="18"/>
      <c r="B50" s="14"/>
      <c r="C50" s="14"/>
      <c r="D50" s="16"/>
      <c r="E50" s="16"/>
    </row>
    <row r="51" spans="1:5" x14ac:dyDescent="0.25">
      <c r="A51" s="18"/>
      <c r="B51" s="14"/>
      <c r="C51" s="14"/>
      <c r="D51" s="16"/>
      <c r="E51" s="16"/>
    </row>
    <row r="52" spans="1:5" x14ac:dyDescent="0.25">
      <c r="A52" s="18"/>
      <c r="B52" s="14"/>
      <c r="C52" s="14"/>
      <c r="D52" s="16"/>
      <c r="E52" s="16"/>
    </row>
    <row r="53" spans="1:5" x14ac:dyDescent="0.25">
      <c r="A53" s="18"/>
      <c r="B53" s="14"/>
      <c r="C53" s="14"/>
      <c r="D53" s="16"/>
      <c r="E53" s="16"/>
    </row>
    <row r="54" spans="1:5" x14ac:dyDescent="0.25">
      <c r="A54" s="18"/>
      <c r="B54" s="14"/>
      <c r="C54" s="14"/>
      <c r="D54" s="16"/>
      <c r="E54" s="16"/>
    </row>
    <row r="55" spans="1:5" x14ac:dyDescent="0.25">
      <c r="A55" s="18"/>
      <c r="B55" s="14"/>
      <c r="C55" s="14"/>
      <c r="D55" s="16"/>
      <c r="E55" s="16"/>
    </row>
    <row r="56" spans="1:5" x14ac:dyDescent="0.25">
      <c r="A56" s="18"/>
      <c r="B56" s="14"/>
      <c r="C56" s="14"/>
      <c r="D56" s="16"/>
      <c r="E56" s="16"/>
    </row>
    <row r="57" spans="1:5" x14ac:dyDescent="0.25">
      <c r="A57" s="18"/>
      <c r="B57" s="14"/>
      <c r="C57" s="14"/>
      <c r="D57" s="16"/>
      <c r="E57" s="16"/>
    </row>
    <row r="58" spans="1:5" x14ac:dyDescent="0.25">
      <c r="A58" s="18"/>
      <c r="B58" s="14"/>
      <c r="C58" s="14"/>
      <c r="D58" s="16"/>
      <c r="E58" s="16"/>
    </row>
    <row r="59" spans="1:5" x14ac:dyDescent="0.25">
      <c r="A59" s="18"/>
      <c r="B59" s="14"/>
      <c r="C59" s="14"/>
      <c r="D59" s="16"/>
      <c r="E59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C1" workbookViewId="0">
      <pane ySplit="1" topLeftCell="A2" activePane="bottomLeft" state="frozen"/>
      <selection pane="bottomLeft" activeCell="M10" sqref="M10"/>
    </sheetView>
  </sheetViews>
  <sheetFormatPr baseColWidth="10" defaultRowHeight="15" x14ac:dyDescent="0.25"/>
  <cols>
    <col min="1" max="1" width="11.42578125" style="1"/>
    <col min="2" max="2" width="14.5703125" style="1" bestFit="1" customWidth="1"/>
    <col min="3" max="3" width="13" style="1" bestFit="1" customWidth="1"/>
    <col min="4" max="4" width="12.140625" style="1" bestFit="1" customWidth="1"/>
    <col min="5" max="5" width="13" style="1" bestFit="1" customWidth="1"/>
    <col min="7" max="7" width="15.85546875" bestFit="1" customWidth="1"/>
    <col min="10" max="10" width="16.42578125" bestFit="1" customWidth="1"/>
  </cols>
  <sheetData>
    <row r="1" spans="1:12" x14ac:dyDescent="0.25">
      <c r="A1" s="9" t="s">
        <v>2</v>
      </c>
      <c r="B1" s="5" t="s">
        <v>50</v>
      </c>
      <c r="C1" s="5" t="s">
        <v>63</v>
      </c>
      <c r="D1" s="5" t="s">
        <v>51</v>
      </c>
      <c r="E1" s="5" t="s">
        <v>52</v>
      </c>
    </row>
    <row r="2" spans="1:12" x14ac:dyDescent="0.25">
      <c r="A2" s="10">
        <v>0</v>
      </c>
      <c r="B2" s="15"/>
      <c r="C2" s="16"/>
      <c r="D2" s="16"/>
      <c r="E2" s="16"/>
    </row>
    <row r="3" spans="1:12" x14ac:dyDescent="0.25">
      <c r="A3" s="10">
        <v>0.3</v>
      </c>
      <c r="B3" s="15">
        <f>(Coordonnees_brutes!$B4/100-Coordonnees_brutes!$B2/100)/(A4-A2)</f>
        <v>-3.5342307692307617</v>
      </c>
      <c r="C3" s="16"/>
      <c r="D3" s="16"/>
      <c r="E3" s="16"/>
    </row>
    <row r="4" spans="1:12" x14ac:dyDescent="0.25">
      <c r="A4" s="10">
        <v>6.6666666666666666E-2</v>
      </c>
      <c r="B4" s="15">
        <f>(Coordonnees_brutes!$B5/100-Coordonnees_brutes!$B3/100)/(A5-A3)</f>
        <v>1.1538461538461564</v>
      </c>
      <c r="C4" s="16"/>
      <c r="D4" s="16"/>
      <c r="E4" s="16"/>
      <c r="G4" s="6" t="s">
        <v>53</v>
      </c>
      <c r="H4" s="4">
        <f>ABS(MIN(B2:B18))</f>
        <v>4.4711538461538494</v>
      </c>
      <c r="I4" s="4" t="s">
        <v>70</v>
      </c>
      <c r="J4" s="6" t="s">
        <v>74</v>
      </c>
      <c r="K4" s="22">
        <f>A18</f>
        <v>0.53333333333333333</v>
      </c>
      <c r="L4" s="4" t="s">
        <v>72</v>
      </c>
    </row>
    <row r="5" spans="1:12" x14ac:dyDescent="0.25">
      <c r="A5" s="10">
        <v>0.1</v>
      </c>
      <c r="B5" s="15">
        <f>(Coordonnees_brutes!$B6/100-Coordonnees_brutes!$B4/100)/(A6-A4)</f>
        <v>-2.8846153846153877</v>
      </c>
      <c r="C5" s="16"/>
      <c r="D5" s="16"/>
      <c r="E5" s="16"/>
      <c r="G5" s="6" t="s">
        <v>54</v>
      </c>
      <c r="H5" s="4">
        <f>MAX(D23:D42)</f>
        <v>2.2416908405076916</v>
      </c>
      <c r="I5" s="4" t="s">
        <v>70</v>
      </c>
      <c r="J5" s="6" t="s">
        <v>75</v>
      </c>
      <c r="K5" s="22">
        <f>A23</f>
        <v>0.7</v>
      </c>
      <c r="L5" s="4" t="s">
        <v>72</v>
      </c>
    </row>
    <row r="6" spans="1:12" x14ac:dyDescent="0.25">
      <c r="A6" s="10">
        <v>0.13333333333333333</v>
      </c>
      <c r="B6" s="15">
        <f>(Coordonnees_brutes!$B7/100-Coordonnees_brutes!$B5/100)/(A7-A5)</f>
        <v>-2.847692307692304</v>
      </c>
      <c r="C6" s="16"/>
      <c r="D6" s="16"/>
      <c r="E6" s="16"/>
      <c r="G6" s="6" t="s">
        <v>55</v>
      </c>
      <c r="H6" s="4">
        <f>MAX(E23:E42)</f>
        <v>840.46501280048176</v>
      </c>
      <c r="I6" s="4" t="s">
        <v>77</v>
      </c>
      <c r="J6" s="6" t="s">
        <v>76</v>
      </c>
      <c r="K6" s="22">
        <f>A31</f>
        <v>0.96666666666666667</v>
      </c>
      <c r="L6" s="4" t="s">
        <v>72</v>
      </c>
    </row>
    <row r="7" spans="1:12" x14ac:dyDescent="0.25">
      <c r="A7" s="10">
        <v>0.16666666666666666</v>
      </c>
      <c r="B7" s="15">
        <f>(Coordonnees_brutes!$B8/100-Coordonnees_brutes!$B6/100)/(A8-A6)</f>
        <v>-3.7130769230769216</v>
      </c>
      <c r="C7" s="16"/>
      <c r="D7" s="16"/>
      <c r="E7" s="16"/>
    </row>
    <row r="8" spans="1:12" x14ac:dyDescent="0.25">
      <c r="A8" s="10">
        <v>0.2</v>
      </c>
      <c r="B8" s="15">
        <f>(Coordonnees_brutes!$B9/100-Coordonnees_brutes!$B7/100)/(A9-A7)</f>
        <v>-3.6057692307692339</v>
      </c>
      <c r="C8" s="16"/>
      <c r="D8" s="16"/>
      <c r="E8" s="16"/>
    </row>
    <row r="9" spans="1:12" x14ac:dyDescent="0.25">
      <c r="A9" s="10">
        <v>0.23333333333333334</v>
      </c>
      <c r="B9" s="15">
        <f>(Coordonnees_brutes!$B10/100-Coordonnees_brutes!$B8/100)/(A10-A8)</f>
        <v>-3.173076923076926</v>
      </c>
      <c r="C9" s="16"/>
      <c r="D9" s="16"/>
      <c r="E9" s="16"/>
    </row>
    <row r="10" spans="1:12" x14ac:dyDescent="0.25">
      <c r="A10" s="10">
        <v>0.26666666666666666</v>
      </c>
      <c r="B10" s="15">
        <f>(Coordonnees_brutes!$B11/100-Coordonnees_brutes!$B9/100)/(A11-A9)</f>
        <v>-3.0288461538461506</v>
      </c>
      <c r="C10" s="16"/>
      <c r="D10" s="16"/>
      <c r="E10" s="16"/>
    </row>
    <row r="11" spans="1:12" x14ac:dyDescent="0.25">
      <c r="A11" s="10">
        <v>0.3</v>
      </c>
      <c r="B11" s="15">
        <f>(Coordonnees_brutes!$B12/100-Coordonnees_brutes!$B10/100)/(A12-A10)</f>
        <v>-2.884615384615385</v>
      </c>
      <c r="C11" s="16"/>
      <c r="D11" s="16"/>
      <c r="E11" s="16"/>
    </row>
    <row r="12" spans="1:12" x14ac:dyDescent="0.25">
      <c r="A12" s="10">
        <v>0.33333333333333331</v>
      </c>
      <c r="B12" s="15">
        <f>(Coordonnees_brutes!$B13/100-Coordonnees_brutes!$B11/100)/(A13-A11)</f>
        <v>-2.884615384615385</v>
      </c>
      <c r="C12" s="16"/>
      <c r="D12" s="16"/>
      <c r="E12" s="16"/>
    </row>
    <row r="13" spans="1:12" x14ac:dyDescent="0.25">
      <c r="A13" s="10">
        <v>0.36666666666666664</v>
      </c>
      <c r="B13" s="15">
        <f>(Coordonnees_brutes!$B14/100-Coordonnees_brutes!$B12/100)/(A14-A12)</f>
        <v>-2.9573076923076917</v>
      </c>
      <c r="C13" s="16"/>
      <c r="D13" s="16"/>
      <c r="E13" s="16"/>
    </row>
    <row r="14" spans="1:12" x14ac:dyDescent="0.25">
      <c r="A14" s="10">
        <v>0.4</v>
      </c>
      <c r="B14" s="15">
        <f>(Coordonnees_brutes!$B15/100-Coordonnees_brutes!$B13/100)/(A15-A13)</f>
        <v>-2.8488461538461514</v>
      </c>
      <c r="C14" s="16"/>
      <c r="D14" s="16"/>
      <c r="E14" s="16"/>
    </row>
    <row r="15" spans="1:12" x14ac:dyDescent="0.25">
      <c r="A15" s="10">
        <v>0.43333333333333335</v>
      </c>
      <c r="B15" s="15">
        <f>(Coordonnees_brutes!$B16/100-Coordonnees_brutes!$B14/100)/(A16-A14)</f>
        <v>-2.9203846153846129</v>
      </c>
      <c r="C15" s="16"/>
      <c r="D15" s="16"/>
      <c r="E15" s="16"/>
    </row>
    <row r="16" spans="1:12" x14ac:dyDescent="0.25">
      <c r="A16" s="10">
        <v>0.46666666666666667</v>
      </c>
      <c r="B16" s="15">
        <f>(Coordonnees_brutes!$B17/100-Coordonnees_brutes!$B15/100)/(A17-A15)</f>
        <v>-3.7500000000000009</v>
      </c>
      <c r="C16" s="16"/>
      <c r="D16" s="16"/>
      <c r="E16" s="16"/>
    </row>
    <row r="17" spans="1:6" x14ac:dyDescent="0.25">
      <c r="A17" s="10">
        <v>0.5</v>
      </c>
      <c r="B17" s="15">
        <f>(Coordonnees_brutes!$B18/100-Coordonnees_brutes!$B16/100)/(A18-A16)</f>
        <v>-4.4711538461538476</v>
      </c>
      <c r="C17" s="16"/>
      <c r="D17" s="16"/>
      <c r="E17" s="16"/>
    </row>
    <row r="18" spans="1:6" x14ac:dyDescent="0.25">
      <c r="A18" s="10">
        <v>0.53333333333333333</v>
      </c>
      <c r="B18" s="15">
        <f>(Coordonnees_brutes!$B19/100-Coordonnees_brutes!$B17/100)/(A19-A17)</f>
        <v>-4.4711538461538494</v>
      </c>
      <c r="C18" s="16"/>
      <c r="D18" s="16"/>
      <c r="E18" s="16"/>
    </row>
    <row r="19" spans="1:6" x14ac:dyDescent="0.25">
      <c r="A19" s="11">
        <v>0.56666666666666665</v>
      </c>
      <c r="B19" s="15">
        <f>(Coordonnees_brutes!$B20/100-Coordonnees_brutes!$B18/100)/(A20-A18)</f>
        <v>-3.8942307692307696</v>
      </c>
      <c r="C19" s="16"/>
      <c r="D19" s="16"/>
      <c r="E19" s="16"/>
    </row>
    <row r="20" spans="1:6" x14ac:dyDescent="0.25">
      <c r="A20" s="11">
        <v>0.6</v>
      </c>
      <c r="B20" s="15">
        <f>(Coordonnees_brutes!$B21/100-Coordonnees_brutes!$B19/100)/(A21-A19)</f>
        <v>-3.3899999999999988</v>
      </c>
      <c r="C20" s="16"/>
      <c r="D20" s="16"/>
      <c r="E20" s="16"/>
    </row>
    <row r="21" spans="1:6" x14ac:dyDescent="0.25">
      <c r="A21" s="11">
        <v>0.6333333333333333</v>
      </c>
      <c r="B21" s="15">
        <f>(Coordonnees_brutes!$B22/100-Coordonnees_brutes!$B20/100)/(A22-A20)</f>
        <v>-3.0288461538461542</v>
      </c>
      <c r="C21" s="16"/>
      <c r="D21" s="16"/>
      <c r="E21" s="16"/>
    </row>
    <row r="22" spans="1:6" x14ac:dyDescent="0.25">
      <c r="A22" s="11">
        <v>0.66666666666666663</v>
      </c>
      <c r="B22" s="15">
        <f>(Coordonnees_brutes!$B23/100-Coordonnees_brutes!$B21/100)/(A23-A21)</f>
        <v>-2.5234615384615391</v>
      </c>
      <c r="C22" s="16">
        <f>(CM_corps_salto!B23-CM_corps_salto!B21)/(Vitesses!A23-Vitesses!A21)</f>
        <v>-2.3395850793692303</v>
      </c>
      <c r="D22" s="16">
        <f>(CM_corps_salto!C23-CM_corps_salto!C21)/(Vitesses!$A23-Vitesses!$A21)</f>
        <v>2.6881598796923063</v>
      </c>
      <c r="E22" s="16">
        <f>(Rot_tronc_salto!D23-Rot_tronc_salto!D21)/(Vitesses!$A23-Vitesses!$A21)</f>
        <v>218.81538768241893</v>
      </c>
    </row>
    <row r="23" spans="1:6" x14ac:dyDescent="0.25">
      <c r="A23" s="12">
        <v>0.7</v>
      </c>
      <c r="B23" s="15">
        <f>(Coordonnees_brutes!$B24/100-Coordonnees_brutes!$B22/100)/(A24-A22)</f>
        <v>-2.380384615384616</v>
      </c>
      <c r="C23" s="16">
        <f>(CM_corps_salto!B24-CM_corps_salto!B22)/(Vitesses!A24-Vitesses!A22)</f>
        <v>-2.7472244320153854</v>
      </c>
      <c r="D23" s="16">
        <f>(CM_corps_salto!C24-CM_corps_salto!C22)/(Vitesses!$A24-Vitesses!$A22)</f>
        <v>2.2416908405076916</v>
      </c>
      <c r="E23" s="16">
        <f>(Rot_tronc_salto!D24-Rot_tronc_salto!D22)/(Vitesses!$A24-Vitesses!$A22)</f>
        <v>331.15260765141073</v>
      </c>
    </row>
    <row r="24" spans="1:6" x14ac:dyDescent="0.25">
      <c r="A24" s="12">
        <v>0.73333333333333328</v>
      </c>
      <c r="B24" s="15">
        <f>(Coordonnees_brutes!$B25/100-Coordonnees_brutes!$B23/100)/(A25-A23)</f>
        <v>-2.5246153846153812</v>
      </c>
      <c r="C24" s="16">
        <f>(CM_corps_salto!B25-CM_corps_salto!B23)/(Vitesses!A25-Vitesses!A23)</f>
        <v>-2.864403597323073</v>
      </c>
      <c r="D24" s="16">
        <f>(CM_corps_salto!C25-CM_corps_salto!C23)/(Vitesses!$A25-Vitesses!$A23)</f>
        <v>2.2082344001076906</v>
      </c>
      <c r="E24" s="16">
        <f>(Rot_tronc_salto!D25-Rot_tronc_salto!D23)/(Vitesses!$A25-Vitesses!$A23)</f>
        <v>398.8237176138332</v>
      </c>
      <c r="F24" s="1"/>
    </row>
    <row r="25" spans="1:6" x14ac:dyDescent="0.25">
      <c r="A25" s="12">
        <v>0.76666666666666672</v>
      </c>
      <c r="B25" s="15">
        <f>(Coordonnees_brutes!$B26/100-Coordonnees_brutes!$B24/100)/(A26-A24)</f>
        <v>-2.811923076923073</v>
      </c>
      <c r="C25" s="16">
        <f>(CM_corps_salto!B26-CM_corps_salto!B24)/(Vitesses!A26-Vitesses!A24)</f>
        <v>-2.6113269425538417</v>
      </c>
      <c r="D25" s="16">
        <f>(CM_corps_salto!C26-CM_corps_salto!C24)/(Vitesses!$A26-Vitesses!$A24)</f>
        <v>2.2028726534769225</v>
      </c>
      <c r="E25" s="16">
        <f>(Rot_tronc_salto!D26-Rot_tronc_salto!D24)/(Vitesses!$A26-Vitesses!$A24)</f>
        <v>396.99218595113899</v>
      </c>
      <c r="F25" s="1"/>
    </row>
    <row r="26" spans="1:6" x14ac:dyDescent="0.25">
      <c r="A26" s="12">
        <v>0.8</v>
      </c>
      <c r="B26" s="15">
        <f>(Coordonnees_brutes!$B27/100-Coordonnees_brutes!$B25/100)/(A27-A25)</f>
        <v>-2.9561538461538461</v>
      </c>
      <c r="C26" s="16">
        <f>(CM_corps_salto!B27-CM_corps_salto!B25)/(Vitesses!A27-Vitesses!A25)</f>
        <v>-2.7176853011076934</v>
      </c>
      <c r="D26" s="16">
        <f>(CM_corps_salto!C27-CM_corps_salto!C25)/(Vitesses!$A27-Vitesses!$A25)</f>
        <v>1.6974104899846152</v>
      </c>
      <c r="E26" s="16">
        <f>(Rot_tronc_salto!D27-Rot_tronc_salto!D25)/(Vitesses!$A27-Vitesses!$A25)</f>
        <v>507.78620010051071</v>
      </c>
      <c r="F26" s="1"/>
    </row>
    <row r="27" spans="1:6" x14ac:dyDescent="0.25">
      <c r="A27" s="12">
        <v>0.83333333333333337</v>
      </c>
      <c r="B27" s="15">
        <f>(Coordonnees_brutes!$B28/100-Coordonnees_brutes!$B26/100)/(A28-A26)</f>
        <v>-3.4257692307692311</v>
      </c>
      <c r="C27" s="16">
        <f>(CM_corps_salto!B28-CM_corps_salto!B26)/(Vitesses!A28-Vitesses!A26)</f>
        <v>-2.4985481741076927</v>
      </c>
      <c r="D27" s="16">
        <f>(CM_corps_salto!C28-CM_corps_salto!C26)/(Vitesses!$A28-Vitesses!$A26)</f>
        <v>1.351974127661538</v>
      </c>
      <c r="E27" s="16">
        <f>(Rot_tronc_salto!D28-Rot_tronc_salto!D26)/(Vitesses!$A28-Vitesses!$A26)</f>
        <v>590.76419425007873</v>
      </c>
      <c r="F27" s="1"/>
    </row>
    <row r="28" spans="1:6" x14ac:dyDescent="0.25">
      <c r="A28" s="12">
        <v>0.8666666666666667</v>
      </c>
      <c r="B28" s="15">
        <f>(Coordonnees_brutes!$B29/100-Coordonnees_brutes!$B27/100)/(A29-A27)</f>
        <v>-3.931153846153848</v>
      </c>
      <c r="C28" s="16">
        <f>(CM_corps_salto!B29-CM_corps_salto!B27)/(Vitesses!A29-Vitesses!A27)</f>
        <v>-2.4885763334769231</v>
      </c>
      <c r="D28" s="16">
        <f>(CM_corps_salto!C29-CM_corps_salto!C27)/(Vitesses!$A29-Vitesses!$A27)</f>
        <v>1.0773603867692318</v>
      </c>
      <c r="E28" s="16">
        <f>(Rot_tronc_salto!D29-Rot_tronc_salto!D27)/(Vitesses!$A29-Vitesses!$A27)</f>
        <v>602.49557258979473</v>
      </c>
      <c r="F28" s="1"/>
    </row>
    <row r="29" spans="1:6" x14ac:dyDescent="0.25">
      <c r="A29" s="12">
        <v>0.9</v>
      </c>
      <c r="B29" s="15">
        <f>(Coordonnees_brutes!$B30/100-Coordonnees_brutes!$B28/100)/(A30-A28)</f>
        <v>-4.2553846153846164</v>
      </c>
      <c r="C29" s="16">
        <f>(CM_corps_salto!B30-CM_corps_salto!B28)/(Vitesses!A30-Vitesses!A28)</f>
        <v>-2.6379817707230768</v>
      </c>
      <c r="D29" s="16">
        <f>(CM_corps_salto!C30-CM_corps_salto!C28)/(Vitesses!$A30-Vitesses!$A28)</f>
        <v>1.1219512024615399</v>
      </c>
      <c r="E29" s="16">
        <f>(Rot_tronc_salto!D30-Rot_tronc_salto!D28)/(Vitesses!$A30-Vitesses!$A28)</f>
        <v>639.37922584815328</v>
      </c>
      <c r="F29" s="1"/>
    </row>
    <row r="30" spans="1:6" x14ac:dyDescent="0.25">
      <c r="A30" s="12">
        <v>0.93333333333333335</v>
      </c>
      <c r="B30" s="15">
        <f>(Coordonnees_brutes!$B31/100-Coordonnees_brutes!$B29/100)/(A31-A29)</f>
        <v>-4.5426923076923087</v>
      </c>
      <c r="C30" s="16">
        <f>(CM_corps_salto!B31-CM_corps_salto!B29)/(Vitesses!A31-Vitesses!A29)</f>
        <v>-2.4245092345384598</v>
      </c>
      <c r="D30" s="16">
        <f>(CM_corps_salto!C31-CM_corps_salto!C29)/(Vitesses!$A31-Vitesses!$A29)</f>
        <v>1.0840290752307671</v>
      </c>
      <c r="E30" s="16">
        <f>(Rot_tronc_salto!D31-Rot_tronc_salto!D29)/(Vitesses!$A31-Vitesses!$A29)</f>
        <v>791.08837308262878</v>
      </c>
      <c r="F30" s="1"/>
    </row>
    <row r="31" spans="1:6" x14ac:dyDescent="0.25">
      <c r="A31" s="12">
        <v>0.96666666666666667</v>
      </c>
      <c r="B31" s="15">
        <f>(Coordonnees_brutes!$B32/100-Coordonnees_brutes!$B30/100)/(A32-A30)</f>
        <v>-4.0384615384615383</v>
      </c>
      <c r="C31" s="16">
        <f>(CM_corps_salto!B32-CM_corps_salto!B30)/(Vitesses!A32-Vitesses!A30)</f>
        <v>-2.3642742828923087</v>
      </c>
      <c r="D31" s="16">
        <f>(CM_corps_salto!C32-CM_corps_salto!C30)/(Vitesses!$A32-Vitesses!$A30)</f>
        <v>0.63021976439999861</v>
      </c>
      <c r="E31" s="16">
        <f>(Rot_tronc_salto!D32-Rot_tronc_salto!D30)/(Vitesses!$A32-Vitesses!$A30)</f>
        <v>840.46501280048176</v>
      </c>
      <c r="F31" s="1"/>
    </row>
    <row r="32" spans="1:6" x14ac:dyDescent="0.25">
      <c r="A32" s="12">
        <v>1</v>
      </c>
      <c r="B32" s="15">
        <f>(Coordonnees_brutes!$B33/100-Coordonnees_brutes!$B31/100)/(A33-A31)</f>
        <v>-3.4615384615384559</v>
      </c>
      <c r="C32" s="16">
        <f>(CM_corps_salto!B33-CM_corps_salto!B31)/(Vitesses!A33-Vitesses!A31)</f>
        <v>-2.6653541754923067</v>
      </c>
      <c r="D32" s="16">
        <f>(CM_corps_salto!C33-CM_corps_salto!C31)/(Vitesses!$A33-Vitesses!$A31)</f>
        <v>0.63712291361538798</v>
      </c>
      <c r="E32" s="16">
        <f>(Rot_tronc_salto!D33-Rot_tronc_salto!D31)/(Vitesses!$A33-Vitesses!$A31)</f>
        <v>702.5629460694222</v>
      </c>
      <c r="F32" s="1"/>
    </row>
    <row r="33" spans="1:6" x14ac:dyDescent="0.25">
      <c r="A33" s="12">
        <v>1.0333333333333334</v>
      </c>
      <c r="B33" s="15">
        <f>(Coordonnees_brutes!$B34/100-Coordonnees_brutes!$B32/100)/(A34-A32)</f>
        <v>-3.064615384615387</v>
      </c>
      <c r="C33" s="21">
        <f>(CM_corps_salto!B34-CM_corps_salto!B32)/(Vitesses!A34-Vitesses!A32)</f>
        <v>-3.2095326373384623</v>
      </c>
      <c r="D33" s="21">
        <f>(CM_corps_salto!C34-CM_corps_salto!C32)/(Vitesses!$A34-Vitesses!$A32)</f>
        <v>0.60258309890769202</v>
      </c>
      <c r="E33" s="21">
        <f>(Rot_tronc_salto!D34-Rot_tronc_salto!D32)/(Vitesses!$A34-Vitesses!$A32)</f>
        <v>570.30606148541347</v>
      </c>
      <c r="F33" s="1"/>
    </row>
    <row r="34" spans="1:6" x14ac:dyDescent="0.25">
      <c r="A34" s="12">
        <v>1.0666666666666667</v>
      </c>
      <c r="B34" s="15">
        <f>(Coordonnees_brutes!$B35/100-Coordonnees_brutes!$B33/100)/(A35-A33)</f>
        <v>-2.7046153846153849</v>
      </c>
      <c r="C34" s="16">
        <f>(CM_corps_salto!B35-CM_corps_salto!B33)/(Vitesses!A35-Vitesses!A33)</f>
        <v>-3.8099657051076932</v>
      </c>
      <c r="D34" s="16">
        <f>(CM_corps_salto!C35-CM_corps_salto!C33)/(Vitesses!$A35-Vitesses!$A33)</f>
        <v>3.0126167353844442E-2</v>
      </c>
      <c r="E34" s="16">
        <f>(Rot_tronc_salto!D35-Rot_tronc_salto!D33)/(Vitesses!$A35-Vitesses!$A33)</f>
        <v>485.30544831579743</v>
      </c>
      <c r="F34" s="1"/>
    </row>
    <row r="35" spans="1:6" x14ac:dyDescent="0.25">
      <c r="A35" s="12">
        <v>1.1000000000000001</v>
      </c>
      <c r="B35" s="15">
        <f>(Coordonnees_brutes!$B36/100-Coordonnees_brutes!$B34/100)/(A36-A34)</f>
        <v>-2.4161538461538439</v>
      </c>
      <c r="C35" s="16">
        <f>(CM_corps_salto!B36-CM_corps_salto!B34)/(Vitesses!A36-Vitesses!A34)</f>
        <v>-4.0433257035692316</v>
      </c>
      <c r="D35" s="16">
        <f>(CM_corps_salto!C36-CM_corps_salto!C34)/(Vitesses!$A36-Vitesses!$A34)</f>
        <v>-0.74348153044615184</v>
      </c>
      <c r="E35" s="16">
        <f>(Rot_tronc_salto!D36-Rot_tronc_salto!D34)/(Vitesses!$A36-Vitesses!$A34)</f>
        <v>457.12949640424648</v>
      </c>
      <c r="F35" s="1"/>
    </row>
    <row r="36" spans="1:6" x14ac:dyDescent="0.25">
      <c r="A36" s="12">
        <v>1.1333333333333333</v>
      </c>
      <c r="B36" s="15">
        <f>(Coordonnees_brutes!$B37/100-Coordonnees_brutes!$B35/100)/(A37-A35)</f>
        <v>-1.8392307692307723</v>
      </c>
      <c r="C36" s="16">
        <f>(CM_corps_salto!B37-CM_corps_salto!B35)/(Vitesses!A37-Vitesses!A35)</f>
        <v>-4.0987311293999982</v>
      </c>
      <c r="D36" s="16">
        <f>(CM_corps_salto!C37-CM_corps_salto!C35)/(Vitesses!$A37-Vitesses!$A35)</f>
        <v>-1.3260231237230804</v>
      </c>
      <c r="E36" s="16">
        <f>(Rot_tronc_salto!D37-Rot_tronc_salto!D35)/(Vitesses!$A37-Vitesses!$A35)</f>
        <v>372.12867102605264</v>
      </c>
      <c r="F36" s="1"/>
    </row>
    <row r="37" spans="1:6" x14ac:dyDescent="0.25">
      <c r="A37" s="12">
        <v>1.1666666666666667</v>
      </c>
      <c r="B37" s="15">
        <f>(Coordonnees_brutes!$B38/100-Coordonnees_brutes!$B36/100)/(A38-A36)</f>
        <v>-1.5138461538461572</v>
      </c>
      <c r="C37" s="16">
        <f>(CM_corps_salto!B38-CM_corps_salto!B36)/(Vitesses!A38-Vitesses!A36)</f>
        <v>-3.9018185751230758</v>
      </c>
      <c r="D37" s="16">
        <f>(CM_corps_salto!C38-CM_corps_salto!C36)/(Vitesses!$A38-Vitesses!$A36)</f>
        <v>-1.6825132662923097</v>
      </c>
      <c r="E37" s="16">
        <f>(Rot_tronc_salto!D38-Rot_tronc_salto!D36)/(Vitesses!$A38-Vitesses!$A36)</f>
        <v>378.29059280003554</v>
      </c>
      <c r="F37" s="1"/>
    </row>
    <row r="38" spans="1:6" x14ac:dyDescent="0.25">
      <c r="A38" s="12">
        <v>1.2</v>
      </c>
      <c r="B38" s="15">
        <f>(Coordonnees_brutes!$B39/100-Coordonnees_brutes!$B37/100)/(A39-A37)</f>
        <v>-1.8750000000000004</v>
      </c>
      <c r="C38" s="16">
        <f>(CM_corps_salto!B39-CM_corps_salto!B37)/(Vitesses!A39-Vitesses!A37)</f>
        <v>-3.7426285965230752</v>
      </c>
      <c r="D38" s="16">
        <f>(CM_corps_salto!C39-CM_corps_salto!C37)/(Vitesses!$A39-Vitesses!$A37)</f>
        <v>-2.4115200401999992</v>
      </c>
      <c r="E38" s="16">
        <f>(Rot_tronc_salto!D39-Rot_tronc_salto!D37)/(Vitesses!$A39-Vitesses!$A37)</f>
        <v>368.55840623334223</v>
      </c>
      <c r="F38" s="1"/>
    </row>
    <row r="39" spans="1:6" x14ac:dyDescent="0.25">
      <c r="A39" s="12">
        <v>1.2333333333333334</v>
      </c>
      <c r="B39" s="15">
        <f>(Coordonnees_brutes!$B40/100-Coordonnees_brutes!$B38/100)/(A40-A38)</f>
        <v>-2.2361538461538437</v>
      </c>
      <c r="C39" s="16">
        <f>(CM_corps_salto!B40-CM_corps_salto!B38)/(Vitesses!A40-Vitesses!A38)</f>
        <v>-3.5946203946461606</v>
      </c>
      <c r="D39" s="16">
        <f>(CM_corps_salto!C40-CM_corps_salto!C38)/(Vitesses!$A40-Vitesses!$A38)</f>
        <v>-3.2016226414153843</v>
      </c>
      <c r="E39" s="16">
        <f>(Rot_tronc_salto!D40-Rot_tronc_salto!D38)/(Vitesses!$A40-Vitesses!$A38)</f>
        <v>244.63053484348967</v>
      </c>
      <c r="F39" s="1"/>
    </row>
    <row r="40" spans="1:6" x14ac:dyDescent="0.25">
      <c r="A40" s="12">
        <v>1.2666666666666666</v>
      </c>
      <c r="B40" s="15">
        <f>(Coordonnees_brutes!$B41/100-Coordonnees_brutes!$B39/100)/(A41-A39)</f>
        <v>-2.343461538461538</v>
      </c>
      <c r="C40" s="16">
        <f>(CM_corps_salto!B41-CM_corps_salto!B39)/(Vitesses!A41-Vitesses!A39)</f>
        <v>-3.0382382928000049</v>
      </c>
      <c r="D40" s="16">
        <f>(CM_corps_salto!C41-CM_corps_salto!C39)/(Vitesses!$A41-Vitesses!$A39)</f>
        <v>-3.3948593568461534</v>
      </c>
      <c r="E40" s="16">
        <f>(Rot_tronc_salto!D41-Rot_tronc_salto!D39)/(Vitesses!$A41-Vitesses!$A39)</f>
        <v>207.42429461552325</v>
      </c>
      <c r="F40" s="1"/>
    </row>
    <row r="41" spans="1:6" x14ac:dyDescent="0.25">
      <c r="A41" s="12">
        <v>1.3</v>
      </c>
      <c r="B41" s="15">
        <f>(Coordonnees_brutes!$B42/100-Coordonnees_brutes!$B40/100)/(A42-A40)</f>
        <v>-2.5592307692307732</v>
      </c>
      <c r="C41" s="16">
        <f>(CM_corps_salto!B42-CM_corps_salto!B40)/(Vitesses!A42-Vitesses!A40)</f>
        <v>-2.7608414689846144</v>
      </c>
      <c r="D41" s="16">
        <f>(CM_corps_salto!C42-CM_corps_salto!C40)/(Vitesses!$A42-Vitesses!$A40)</f>
        <v>-3.5142342690000024</v>
      </c>
      <c r="E41" s="16">
        <f>(Rot_tronc_salto!D42-Rot_tronc_salto!D40)/(Vitesses!$A42-Vitesses!$A40)</f>
        <v>173.96826013823986</v>
      </c>
      <c r="F41" s="1"/>
    </row>
    <row r="42" spans="1:6" x14ac:dyDescent="0.25">
      <c r="A42" s="12">
        <v>1.3333333333333333</v>
      </c>
      <c r="B42" s="15">
        <f>(Coordonnees_brutes!$B43/100-Coordonnees_brutes!$B41/100)/(A43-A41)</f>
        <v>-3.0288461538461506</v>
      </c>
      <c r="C42" s="16">
        <f>(CM_corps_salto!B43-CM_corps_salto!B41)/(Vitesses!A43-Vitesses!A41)</f>
        <v>-2.6263550586461553</v>
      </c>
      <c r="D42" s="16">
        <f>(CM_corps_salto!C43-CM_corps_salto!C41)/(Vitesses!$A43-Vitesses!$A41)</f>
        <v>-3.7716599334000005</v>
      </c>
      <c r="E42" s="16">
        <f>(Rot_tronc_salto!D43-Rot_tronc_salto!D41)/(Vitesses!$A43-Vitesses!$A41)</f>
        <v>107.78634864482544</v>
      </c>
      <c r="F42" s="1"/>
    </row>
    <row r="43" spans="1:6" x14ac:dyDescent="0.25">
      <c r="A43" s="12">
        <v>1.3666666666666667</v>
      </c>
      <c r="B43" s="15"/>
      <c r="C43" s="16"/>
      <c r="D43" s="16"/>
      <c r="E43" s="16"/>
    </row>
    <row r="44" spans="1:6" x14ac:dyDescent="0.25">
      <c r="A44" s="13">
        <v>1.4</v>
      </c>
      <c r="B44" s="15"/>
      <c r="C44" s="16"/>
      <c r="D44" s="16"/>
      <c r="E44" s="16"/>
    </row>
    <row r="45" spans="1:6" x14ac:dyDescent="0.25">
      <c r="A45" s="17">
        <v>1.4333333333333333</v>
      </c>
      <c r="B45" s="15"/>
      <c r="C45" s="16"/>
      <c r="D45" s="16"/>
      <c r="E45" s="16"/>
    </row>
    <row r="46" spans="1:6" x14ac:dyDescent="0.25">
      <c r="A46" s="18"/>
      <c r="B46" s="15"/>
      <c r="C46" s="16"/>
      <c r="D46" s="16"/>
      <c r="E46" s="16"/>
    </row>
    <row r="47" spans="1:6" x14ac:dyDescent="0.25">
      <c r="A47" s="18"/>
      <c r="B47" s="15"/>
      <c r="C47" s="16"/>
      <c r="D47" s="16"/>
      <c r="E47" s="16"/>
    </row>
    <row r="48" spans="1:6" x14ac:dyDescent="0.25">
      <c r="A48" s="18"/>
      <c r="B48" s="15"/>
      <c r="C48" s="16"/>
      <c r="D48" s="16"/>
      <c r="E48" s="16"/>
    </row>
    <row r="49" spans="1:5" x14ac:dyDescent="0.25">
      <c r="A49" s="18"/>
      <c r="B49" s="15"/>
      <c r="C49" s="16"/>
      <c r="D49" s="16"/>
      <c r="E49" s="16"/>
    </row>
    <row r="50" spans="1:5" x14ac:dyDescent="0.25">
      <c r="A50" s="18"/>
      <c r="B50" s="15"/>
      <c r="C50" s="16"/>
      <c r="D50" s="16"/>
      <c r="E50" s="16"/>
    </row>
    <row r="51" spans="1:5" x14ac:dyDescent="0.25">
      <c r="A51" s="18"/>
      <c r="B51" s="15"/>
      <c r="C51" s="16"/>
      <c r="D51" s="16"/>
      <c r="E51" s="16"/>
    </row>
    <row r="52" spans="1:5" x14ac:dyDescent="0.25">
      <c r="A52" s="18"/>
      <c r="B52" s="15"/>
      <c r="C52" s="16"/>
      <c r="D52" s="16"/>
      <c r="E52" s="16"/>
    </row>
    <row r="53" spans="1:5" x14ac:dyDescent="0.25">
      <c r="A53" s="18"/>
      <c r="B53" s="16"/>
      <c r="C53" s="16"/>
      <c r="D53" s="16"/>
      <c r="E53" s="16"/>
    </row>
    <row r="54" spans="1:5" x14ac:dyDescent="0.25">
      <c r="A54" s="18"/>
      <c r="B54" s="16"/>
      <c r="C54" s="16"/>
      <c r="D54" s="16"/>
      <c r="E54" s="16"/>
    </row>
    <row r="55" spans="1:5" x14ac:dyDescent="0.25">
      <c r="A55" s="18"/>
      <c r="B55" s="16"/>
      <c r="C55" s="16"/>
      <c r="D55" s="16"/>
      <c r="E55" s="16"/>
    </row>
    <row r="56" spans="1:5" x14ac:dyDescent="0.25">
      <c r="A56" s="18"/>
      <c r="B56" s="16"/>
      <c r="C56" s="16"/>
      <c r="D56" s="16"/>
      <c r="E56" s="16"/>
    </row>
    <row r="57" spans="1:5" x14ac:dyDescent="0.25">
      <c r="A57" s="18"/>
      <c r="B57" s="16"/>
      <c r="C57" s="16"/>
      <c r="D57" s="16"/>
      <c r="E57" s="16"/>
    </row>
    <row r="58" spans="1:5" x14ac:dyDescent="0.25">
      <c r="A58" s="18"/>
      <c r="B58" s="16"/>
      <c r="C58" s="16"/>
      <c r="D58" s="16"/>
      <c r="E58" s="16"/>
    </row>
    <row r="59" spans="1:5" x14ac:dyDescent="0.25">
      <c r="A59" s="18"/>
      <c r="B59" s="16"/>
      <c r="C59" s="16"/>
      <c r="D59" s="16"/>
      <c r="E59" s="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pane ySplit="1" topLeftCell="A2" activePane="bottomLeft" state="frozen"/>
      <selection pane="bottomLeft" activeCell="F23" sqref="F23"/>
    </sheetView>
  </sheetViews>
  <sheetFormatPr baseColWidth="10" defaultRowHeight="15" x14ac:dyDescent="0.25"/>
  <cols>
    <col min="1" max="1" width="11.42578125" style="1"/>
    <col min="2" max="2" width="12.140625" bestFit="1" customWidth="1"/>
    <col min="3" max="4" width="13" bestFit="1" customWidth="1"/>
  </cols>
  <sheetData>
    <row r="1" spans="1:5" x14ac:dyDescent="0.25">
      <c r="A1" s="9" t="s">
        <v>2</v>
      </c>
      <c r="B1" s="5" t="s">
        <v>57</v>
      </c>
      <c r="C1" s="5" t="s">
        <v>64</v>
      </c>
      <c r="D1" s="5" t="s">
        <v>58</v>
      </c>
    </row>
    <row r="2" spans="1:5" x14ac:dyDescent="0.25">
      <c r="A2" s="10">
        <v>0</v>
      </c>
      <c r="B2" s="16"/>
      <c r="C2" s="16"/>
      <c r="D2" s="16"/>
      <c r="E2" s="20"/>
    </row>
    <row r="3" spans="1:5" x14ac:dyDescent="0.25">
      <c r="A3" s="10">
        <v>3.3333333333333333E-2</v>
      </c>
      <c r="B3" s="16"/>
      <c r="C3" s="16"/>
      <c r="D3" s="16"/>
      <c r="E3" s="20"/>
    </row>
    <row r="4" spans="1:5" x14ac:dyDescent="0.25">
      <c r="A4" s="10">
        <v>6.6666666666666666E-2</v>
      </c>
      <c r="B4" s="16"/>
      <c r="C4" s="16"/>
      <c r="D4" s="16"/>
      <c r="E4" s="20"/>
    </row>
    <row r="5" spans="1:5" x14ac:dyDescent="0.25">
      <c r="A5" s="10">
        <v>0.1</v>
      </c>
      <c r="B5" s="16"/>
      <c r="C5" s="16"/>
      <c r="D5" s="16"/>
      <c r="E5" s="20"/>
    </row>
    <row r="6" spans="1:5" x14ac:dyDescent="0.25">
      <c r="A6" s="10">
        <v>0.13333333333333333</v>
      </c>
      <c r="B6" s="16"/>
      <c r="C6" s="16"/>
      <c r="D6" s="16"/>
      <c r="E6" s="20"/>
    </row>
    <row r="7" spans="1:5" x14ac:dyDescent="0.25">
      <c r="A7" s="10">
        <v>0.16666666666666666</v>
      </c>
      <c r="B7" s="16"/>
      <c r="C7" s="16"/>
      <c r="D7" s="16"/>
      <c r="E7" s="20"/>
    </row>
    <row r="8" spans="1:5" x14ac:dyDescent="0.25">
      <c r="A8" s="10">
        <v>0.2</v>
      </c>
      <c r="B8" s="16"/>
      <c r="C8" s="16"/>
      <c r="D8" s="16"/>
      <c r="E8" s="20"/>
    </row>
    <row r="9" spans="1:5" x14ac:dyDescent="0.25">
      <c r="A9" s="10">
        <v>0.23333333333333334</v>
      </c>
      <c r="B9" s="16"/>
      <c r="C9" s="16"/>
      <c r="D9" s="16"/>
      <c r="E9" s="20"/>
    </row>
    <row r="10" spans="1:5" x14ac:dyDescent="0.25">
      <c r="A10" s="10">
        <v>0.26666666666666666</v>
      </c>
      <c r="B10" s="16"/>
      <c r="C10" s="16"/>
      <c r="D10" s="16"/>
      <c r="E10" s="20"/>
    </row>
    <row r="11" spans="1:5" x14ac:dyDescent="0.25">
      <c r="A11" s="10">
        <v>0.3</v>
      </c>
      <c r="B11" s="16"/>
      <c r="C11" s="16"/>
      <c r="D11" s="16"/>
      <c r="E11" s="20"/>
    </row>
    <row r="12" spans="1:5" x14ac:dyDescent="0.25">
      <c r="A12" s="10">
        <v>0.33333333333333331</v>
      </c>
      <c r="B12" s="16"/>
      <c r="C12" s="16"/>
      <c r="D12" s="16"/>
      <c r="E12" s="20"/>
    </row>
    <row r="13" spans="1:5" x14ac:dyDescent="0.25">
      <c r="A13" s="10">
        <v>0.36666666666666664</v>
      </c>
      <c r="B13" s="16"/>
      <c r="C13" s="16"/>
      <c r="D13" s="16"/>
      <c r="E13" s="20"/>
    </row>
    <row r="14" spans="1:5" x14ac:dyDescent="0.25">
      <c r="A14" s="10">
        <v>0.4</v>
      </c>
      <c r="B14" s="16"/>
      <c r="C14" s="16"/>
      <c r="D14" s="16"/>
      <c r="E14" s="20"/>
    </row>
    <row r="15" spans="1:5" x14ac:dyDescent="0.25">
      <c r="A15" s="10">
        <v>0.43333333333333335</v>
      </c>
      <c r="B15" s="16"/>
      <c r="C15" s="16"/>
      <c r="D15" s="16"/>
      <c r="E15" s="20"/>
    </row>
    <row r="16" spans="1:5" x14ac:dyDescent="0.25">
      <c r="A16" s="10">
        <v>0.46666666666666667</v>
      </c>
      <c r="B16" s="16"/>
      <c r="C16" s="16"/>
      <c r="D16" s="16"/>
      <c r="E16" s="20"/>
    </row>
    <row r="17" spans="1:5" x14ac:dyDescent="0.25">
      <c r="A17" s="10">
        <v>0.5</v>
      </c>
      <c r="B17" s="16"/>
      <c r="C17" s="16"/>
      <c r="D17" s="16"/>
      <c r="E17" s="20"/>
    </row>
    <row r="18" spans="1:5" x14ac:dyDescent="0.25">
      <c r="A18" s="10">
        <v>0.53333333333333333</v>
      </c>
      <c r="B18" s="16"/>
      <c r="C18" s="16"/>
      <c r="D18" s="16"/>
      <c r="E18" s="20"/>
    </row>
    <row r="19" spans="1:5" x14ac:dyDescent="0.25">
      <c r="A19" s="11">
        <v>0.56666666666666665</v>
      </c>
      <c r="B19" s="16"/>
      <c r="C19" s="16"/>
      <c r="D19" s="16"/>
      <c r="E19" s="20"/>
    </row>
    <row r="20" spans="1:5" x14ac:dyDescent="0.25">
      <c r="A20" s="11">
        <v>0.6</v>
      </c>
      <c r="B20" s="16"/>
      <c r="C20" s="16"/>
      <c r="D20" s="16"/>
      <c r="E20" s="20"/>
    </row>
    <row r="21" spans="1:5" x14ac:dyDescent="0.25">
      <c r="A21" s="11">
        <v>0.6333333333333333</v>
      </c>
      <c r="B21" s="16"/>
      <c r="C21" s="16"/>
      <c r="D21" s="16"/>
      <c r="E21" s="20"/>
    </row>
    <row r="22" spans="1:5" x14ac:dyDescent="0.25">
      <c r="A22" s="11">
        <v>0.66666666666666663</v>
      </c>
      <c r="B22" s="16"/>
      <c r="C22" s="16"/>
      <c r="D22" s="16"/>
      <c r="E22" s="20"/>
    </row>
    <row r="23" spans="1:5" x14ac:dyDescent="0.25">
      <c r="A23" s="12">
        <v>0.7</v>
      </c>
      <c r="B23" s="16">
        <f>(Vitesses!C24-Vitesses!C22)/($A24-$A22)</f>
        <v>-7.872277769307642</v>
      </c>
      <c r="C23" s="16">
        <f>(Vitesses!D24-Vitesses!D22)/($A24-$A22)</f>
        <v>-7.1988821937692373</v>
      </c>
      <c r="D23" s="16">
        <f>(Vitesses!E24-Vitesses!E22)/($A24-$A22)</f>
        <v>2700.1249489712145</v>
      </c>
      <c r="E23" s="20"/>
    </row>
    <row r="24" spans="1:5" x14ac:dyDescent="0.25">
      <c r="A24" s="12">
        <v>0.73333333333333328</v>
      </c>
      <c r="B24" s="16">
        <f>(Vitesses!C25-Vitesses!C23)/($A25-$A23)</f>
        <v>2.038462341923152</v>
      </c>
      <c r="C24" s="16">
        <f>(Vitesses!D25-Vitesses!D23)/($A25-$A23)</f>
        <v>-0.58227280546153581</v>
      </c>
      <c r="D24" s="16">
        <f>(Vitesses!E25-Vitesses!E23)/($A25-$A23)</f>
        <v>987.59367449592241</v>
      </c>
      <c r="E24" s="20"/>
    </row>
    <row r="25" spans="1:5" x14ac:dyDescent="0.25">
      <c r="A25" s="12">
        <v>0.76666666666666672</v>
      </c>
      <c r="B25" s="16">
        <f>(Vitesses!C26-Vitesses!C24)/($A26-$A24)</f>
        <v>2.2007744432306922</v>
      </c>
      <c r="C25" s="16">
        <f>(Vitesses!D26-Vitesses!D24)/($A26-$A24)</f>
        <v>-7.6623586518461195</v>
      </c>
      <c r="D25" s="16">
        <f>(Vitesses!E26-Vitesses!E24)/($A26-$A24)</f>
        <v>1634.4372373001604</v>
      </c>
      <c r="E25" s="20"/>
    </row>
    <row r="26" spans="1:5" x14ac:dyDescent="0.25">
      <c r="A26" s="12">
        <v>0.8</v>
      </c>
      <c r="B26" s="16">
        <f>(Vitesses!C27-Vitesses!C25)/($A27-$A25)</f>
        <v>1.6916815266922351</v>
      </c>
      <c r="C26" s="16">
        <f>(Vitesses!D27-Vitesses!D25)/($A27-$A25)</f>
        <v>-12.763477887230771</v>
      </c>
      <c r="D26" s="16">
        <f>(Vitesses!E27-Vitesses!E25)/($A27-$A25)</f>
        <v>2906.5801244840968</v>
      </c>
      <c r="E26" s="20"/>
    </row>
    <row r="27" spans="1:5" x14ac:dyDescent="0.25">
      <c r="A27" s="12">
        <v>0.83333333333333337</v>
      </c>
      <c r="B27" s="16">
        <f>(Vitesses!C28-Vitesses!C26)/($A28-$A26)</f>
        <v>3.4366345144615549</v>
      </c>
      <c r="C27" s="16">
        <f>(Vitesses!D28-Vitesses!D26)/($A28-$A26)</f>
        <v>-9.3007515482307515</v>
      </c>
      <c r="D27" s="16">
        <f>(Vitesses!E28-Vitesses!E26)/($A28-$A26)</f>
        <v>1420.6405873392607</v>
      </c>
      <c r="E27" s="20"/>
    </row>
    <row r="28" spans="1:5" x14ac:dyDescent="0.25">
      <c r="A28" s="12">
        <v>0.8666666666666667</v>
      </c>
      <c r="B28" s="16">
        <f>(Vitesses!C29-Vitesses!C27)/($A29-$A27)</f>
        <v>-2.0915039492307623</v>
      </c>
      <c r="C28" s="16">
        <f>(Vitesses!D29-Vitesses!D27)/($A29-$A27)</f>
        <v>-3.4503438779999724</v>
      </c>
      <c r="D28" s="16">
        <f>(Vitesses!E29-Vitesses!E27)/($A29-$A27)</f>
        <v>729.22547397111839</v>
      </c>
      <c r="E28" s="20"/>
    </row>
    <row r="29" spans="1:5" x14ac:dyDescent="0.25">
      <c r="A29" s="12">
        <v>0.9</v>
      </c>
      <c r="B29" s="16">
        <f>(Vitesses!C30-Vitesses!C28)/($A30-$A28)</f>
        <v>0.96100648407694966</v>
      </c>
      <c r="C29" s="16">
        <f>(Vitesses!D30-Vitesses!D28)/($A30-$A28)</f>
        <v>0.10003032692302852</v>
      </c>
      <c r="D29" s="16">
        <f>(Vitesses!E30-Vitesses!E28)/($A30-$A28)</f>
        <v>2828.8920073925115</v>
      </c>
      <c r="E29" s="20"/>
    </row>
    <row r="30" spans="1:5" x14ac:dyDescent="0.25">
      <c r="A30" s="12">
        <v>0.93333333333333335</v>
      </c>
      <c r="B30" s="16">
        <f>(Vitesses!C31-Vitesses!C29)/($A31-$A29)</f>
        <v>4.1056123174615236</v>
      </c>
      <c r="C30" s="16">
        <f>(Vitesses!D31-Vitesses!D29)/($A31-$A29)</f>
        <v>-7.3759715709231211</v>
      </c>
      <c r="D30" s="16">
        <f>(Vitesses!E31-Vitesses!E29)/($A31-$A29)</f>
        <v>3016.2868042849277</v>
      </c>
      <c r="E30" s="20"/>
    </row>
    <row r="31" spans="1:5" x14ac:dyDescent="0.25">
      <c r="A31" s="12">
        <v>0.96666666666666667</v>
      </c>
      <c r="B31" s="16">
        <f>(Vitesses!C32-Vitesses!C30)/($A32-$A30)</f>
        <v>-3.6126741143077044</v>
      </c>
      <c r="C31" s="16">
        <f>(Vitesses!D32-Vitesses!D30)/($A32-$A30)</f>
        <v>-6.7035924242306884</v>
      </c>
      <c r="D31" s="16">
        <f>(Vitesses!E32-Vitesses!E30)/($A32-$A30)</f>
        <v>-1327.8814051980989</v>
      </c>
      <c r="E31" s="20"/>
    </row>
    <row r="32" spans="1:5" x14ac:dyDescent="0.25">
      <c r="A32" s="12">
        <v>1</v>
      </c>
      <c r="B32" s="16">
        <f>(Vitesses!C33-Vitesses!C31)/($A33-$A31)</f>
        <v>-12.678875316692286</v>
      </c>
      <c r="C32" s="16">
        <f>(Vitesses!D33-Vitesses!D31)/($A33-$A31)</f>
        <v>-0.41454998238459823</v>
      </c>
      <c r="D32" s="16">
        <f>(Vitesses!E33-Vitesses!E31)/($A33-$A31)</f>
        <v>-4052.3842697260184</v>
      </c>
      <c r="E32" s="20"/>
    </row>
    <row r="33" spans="1:5" x14ac:dyDescent="0.25">
      <c r="A33" s="12">
        <v>1.0333333333333334</v>
      </c>
      <c r="B33" s="16">
        <f>(Vitesses!C34-Vitesses!C32)/($A34-$A32)</f>
        <v>-17.169172944230802</v>
      </c>
      <c r="C33" s="16">
        <f>(Vitesses!D34-Vitesses!D32)/($A34-$A32)</f>
        <v>-9.1049511939231547</v>
      </c>
      <c r="D33" s="16">
        <f>(Vitesses!E34-Vitesses!E32)/($A34-$A32)</f>
        <v>-3258.862466304372</v>
      </c>
      <c r="E33" s="20"/>
    </row>
    <row r="34" spans="1:5" x14ac:dyDescent="0.25">
      <c r="A34" s="12">
        <v>1.0666666666666667</v>
      </c>
      <c r="B34" s="16">
        <f>(Vitesses!C35-Vitesses!C33)/($A35-$A33)</f>
        <v>-12.506895993461542</v>
      </c>
      <c r="C34" s="16">
        <f>(Vitesses!D35-Vitesses!D33)/($A35-$A33)</f>
        <v>-20.190969440307661</v>
      </c>
      <c r="D34" s="16">
        <f>(Vitesses!E35-Vitesses!E33)/($A35-$A33)</f>
        <v>-1697.648476217505</v>
      </c>
      <c r="E34" s="20"/>
    </row>
    <row r="35" spans="1:5" x14ac:dyDescent="0.25">
      <c r="A35" s="12">
        <v>1.1000000000000001</v>
      </c>
      <c r="B35" s="16">
        <f>(Vitesses!C36-Vitesses!C34)/($A36-$A34)</f>
        <v>-4.331481364384576</v>
      </c>
      <c r="C35" s="16">
        <f>(Vitesses!D36-Vitesses!D34)/($A36-$A34)</f>
        <v>-20.342239366153876</v>
      </c>
      <c r="D35" s="16">
        <f>(Vitesses!E36-Vitesses!E34)/($A36-$A34)</f>
        <v>-1697.6516593461722</v>
      </c>
      <c r="E35" s="20"/>
    </row>
    <row r="36" spans="1:5" x14ac:dyDescent="0.25">
      <c r="A36" s="12">
        <v>1.1333333333333333</v>
      </c>
      <c r="B36" s="16">
        <f>(Vitesses!C37-Vitesses!C35)/($A37-$A35)</f>
        <v>2.1226069266923369</v>
      </c>
      <c r="C36" s="16">
        <f>(Vitesses!D37-Vitesses!D35)/($A37-$A35)</f>
        <v>-14.08547603769237</v>
      </c>
      <c r="D36" s="16">
        <f>(Vitesses!E37-Vitesses!E35)/($A37-$A35)</f>
        <v>-1182.5835540631645</v>
      </c>
      <c r="E36" s="20"/>
    </row>
    <row r="37" spans="1:5" x14ac:dyDescent="0.25">
      <c r="A37" s="12">
        <v>1.1666666666666667</v>
      </c>
      <c r="B37" s="16">
        <f>(Vitesses!C38-Vitesses!C36)/($A38-$A36)</f>
        <v>5.3415379931538451</v>
      </c>
      <c r="C37" s="16">
        <f>(Vitesses!D38-Vitesses!D36)/($A38-$A36)</f>
        <v>-16.282453747153784</v>
      </c>
      <c r="D37" s="16">
        <f>(Vitesses!E38-Vitesses!E36)/($A38-$A36)</f>
        <v>-53.553971890656285</v>
      </c>
      <c r="E37" s="20"/>
    </row>
    <row r="38" spans="1:5" x14ac:dyDescent="0.25">
      <c r="A38" s="12">
        <v>1.2</v>
      </c>
      <c r="B38" s="16">
        <f>(Vitesses!C39-Vitesses!C37)/($A39-$A37)</f>
        <v>4.6079727071537304</v>
      </c>
      <c r="C38" s="16">
        <f>(Vitesses!D39-Vitesses!D37)/($A39-$A37)</f>
        <v>-22.786640626846125</v>
      </c>
      <c r="D38" s="16">
        <f>(Vitesses!E39-Vitesses!E37)/($A39-$A37)</f>
        <v>-2004.9008693481885</v>
      </c>
      <c r="E38" s="20"/>
    </row>
    <row r="39" spans="1:5" x14ac:dyDescent="0.25">
      <c r="A39" s="12">
        <v>1.2333333333333334</v>
      </c>
      <c r="B39" s="16">
        <f>(Vitesses!C40-Vitesses!C38)/($A40-$A38)</f>
        <v>10.565854555846057</v>
      </c>
      <c r="C39" s="16">
        <f>(Vitesses!D40-Vitesses!D38)/($A40-$A38)</f>
        <v>-14.750089749692316</v>
      </c>
      <c r="D39" s="16">
        <f>(Vitesses!E40-Vitesses!E38)/($A40-$A38)</f>
        <v>-2417.0116742672853</v>
      </c>
      <c r="E39" s="20"/>
    </row>
    <row r="40" spans="1:5" x14ac:dyDescent="0.25">
      <c r="A40" s="12">
        <v>1.2666666666666666</v>
      </c>
      <c r="B40" s="16">
        <f>(Vitesses!C41-Vitesses!C39)/($A41-$A39)</f>
        <v>12.506683884923197</v>
      </c>
      <c r="C40" s="16">
        <f>(Vitesses!D41-Vitesses!D39)/($A41-$A39)</f>
        <v>-4.6891744137692717</v>
      </c>
      <c r="D40" s="16">
        <f>(Vitesses!E41-Vitesses!E39)/($A41-$A39)</f>
        <v>-1059.9341205787475</v>
      </c>
      <c r="E40" s="20"/>
    </row>
    <row r="41" spans="1:5" x14ac:dyDescent="0.25">
      <c r="A41" s="12">
        <v>1.3</v>
      </c>
      <c r="B41" s="16">
        <f>(Vitesses!C42-Vitesses!C40)/($A42-$A40)</f>
        <v>6.1782485123077464</v>
      </c>
      <c r="C41" s="16">
        <f>(Vitesses!D42-Vitesses!D40)/($A42-$A40)</f>
        <v>-5.6520086483077083</v>
      </c>
      <c r="D41" s="16">
        <f>(Vitesses!E42-Vitesses!E40)/($A42-$A40)</f>
        <v>-1494.5691895604675</v>
      </c>
      <c r="E41" s="20"/>
    </row>
    <row r="42" spans="1:5" x14ac:dyDescent="0.25">
      <c r="A42" s="12">
        <v>1.3333333333333333</v>
      </c>
      <c r="B42" s="16"/>
      <c r="C42" s="16"/>
      <c r="D42" s="16"/>
      <c r="E42" s="20"/>
    </row>
    <row r="43" spans="1:5" x14ac:dyDescent="0.25">
      <c r="A43" s="12">
        <v>1.3666666666666667</v>
      </c>
      <c r="B43" s="16"/>
      <c r="C43" s="16"/>
      <c r="D43" s="16"/>
      <c r="E43" s="20"/>
    </row>
    <row r="44" spans="1:5" x14ac:dyDescent="0.25">
      <c r="A44" s="13">
        <v>1.4</v>
      </c>
      <c r="B44" s="16"/>
      <c r="C44" s="16"/>
      <c r="D44" s="16"/>
      <c r="E44" s="20"/>
    </row>
    <row r="45" spans="1:5" x14ac:dyDescent="0.25">
      <c r="A45" s="17">
        <v>1.4333333333333333</v>
      </c>
      <c r="B45" s="16"/>
      <c r="C45" s="16"/>
      <c r="D45" s="16"/>
      <c r="E45" s="20"/>
    </row>
    <row r="46" spans="1:5" x14ac:dyDescent="0.25">
      <c r="A46" s="18"/>
      <c r="B46" s="16"/>
      <c r="C46" s="16"/>
      <c r="D46" s="16"/>
      <c r="E46" s="20"/>
    </row>
    <row r="47" spans="1:5" x14ac:dyDescent="0.25">
      <c r="A47" s="18"/>
      <c r="B47" s="16"/>
      <c r="C47" s="16"/>
      <c r="D47" s="16"/>
      <c r="E47" s="20"/>
    </row>
    <row r="48" spans="1:5" x14ac:dyDescent="0.25">
      <c r="A48" s="18"/>
      <c r="B48" s="16"/>
      <c r="C48" s="16"/>
      <c r="D48" s="16"/>
      <c r="E48" s="20"/>
    </row>
    <row r="49" spans="1:5" x14ac:dyDescent="0.25">
      <c r="A49" s="18"/>
      <c r="B49" s="16"/>
      <c r="C49" s="16"/>
      <c r="D49" s="16"/>
      <c r="E49" s="20"/>
    </row>
    <row r="50" spans="1:5" x14ac:dyDescent="0.25">
      <c r="A50" s="18"/>
      <c r="B50" s="16"/>
      <c r="C50" s="16"/>
      <c r="D50" s="16"/>
      <c r="E50" s="20"/>
    </row>
    <row r="51" spans="1:5" x14ac:dyDescent="0.25">
      <c r="A51" s="18"/>
      <c r="B51" s="16"/>
      <c r="C51" s="16"/>
      <c r="D51" s="16"/>
      <c r="E51" s="20"/>
    </row>
    <row r="52" spans="1:5" x14ac:dyDescent="0.25">
      <c r="A52" s="18"/>
      <c r="B52" s="16"/>
      <c r="C52" s="16"/>
      <c r="D52" s="16"/>
      <c r="E52" s="20"/>
    </row>
    <row r="53" spans="1:5" x14ac:dyDescent="0.25">
      <c r="A53" s="18"/>
      <c r="B53" s="16"/>
      <c r="C53" s="16"/>
      <c r="D53" s="16"/>
      <c r="E53" s="20"/>
    </row>
    <row r="54" spans="1:5" x14ac:dyDescent="0.25">
      <c r="A54" s="18"/>
      <c r="B54" s="16"/>
      <c r="C54" s="16"/>
      <c r="D54" s="16"/>
      <c r="E54" s="20"/>
    </row>
    <row r="55" spans="1:5" x14ac:dyDescent="0.25">
      <c r="A55" s="18"/>
      <c r="B55" s="16"/>
      <c r="C55" s="16"/>
      <c r="D55" s="16"/>
      <c r="E55" s="20"/>
    </row>
    <row r="56" spans="1:5" x14ac:dyDescent="0.25">
      <c r="A56" s="18"/>
      <c r="B56" s="16"/>
      <c r="C56" s="16"/>
      <c r="D56" s="16"/>
      <c r="E56" s="20"/>
    </row>
    <row r="57" spans="1:5" x14ac:dyDescent="0.25">
      <c r="A57" s="18"/>
      <c r="B57" s="16"/>
      <c r="C57" s="16"/>
      <c r="D57" s="16"/>
      <c r="E57" s="20"/>
    </row>
    <row r="58" spans="1:5" x14ac:dyDescent="0.25">
      <c r="A58" s="18"/>
      <c r="B58" s="16"/>
      <c r="C58" s="16"/>
      <c r="D58" s="16"/>
      <c r="E58" s="20"/>
    </row>
    <row r="59" spans="1:5" x14ac:dyDescent="0.25">
      <c r="A59" s="18"/>
      <c r="B59" s="16"/>
      <c r="C59" s="16"/>
      <c r="D59" s="16"/>
      <c r="E59" s="20"/>
    </row>
    <row r="60" spans="1:5" x14ac:dyDescent="0.25">
      <c r="B60" s="20"/>
      <c r="C60" s="20"/>
      <c r="D60" s="20"/>
      <c r="E60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Coordonnees_brutes</vt:lpstr>
      <vt:lpstr>Parametres_anthropo</vt:lpstr>
      <vt:lpstr>Segments_salto</vt:lpstr>
      <vt:lpstr>CM_segments_salto</vt:lpstr>
      <vt:lpstr>CM_corps_salto</vt:lpstr>
      <vt:lpstr>Rot_tronc_salto</vt:lpstr>
      <vt:lpstr>Angle_Cuisse_Tronc</vt:lpstr>
      <vt:lpstr>Vitesses</vt:lpstr>
      <vt:lpstr>Accelerations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2018-04-09T09:12:55Z</cp:lastPrinted>
  <dcterms:created xsi:type="dcterms:W3CDTF">2018-02-25T22:24:32Z</dcterms:created>
  <dcterms:modified xsi:type="dcterms:W3CDTF">2018-04-09T09:14:00Z</dcterms:modified>
</cp:coreProperties>
</file>